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520" windowHeight="9312" tabRatio="866" activeTab="0"/>
  </bookViews>
  <sheets>
    <sheet name="Dossier de validation" sheetId="1" r:id="rId1"/>
    <sheet name="&quot;N° affiliation club&quot; " sheetId="2" r:id="rId2"/>
  </sheets>
  <definedNames>
    <definedName name="_xlfn.IFERROR" hidden="1">#NAME?</definedName>
    <definedName name="_xlnm.Print_Area" localSheetId="1">'"N° affiliation club" '!$A$1:$T$131</definedName>
    <definedName name="_xlnm.Print_Area" localSheetId="0">'Dossier de validation'!$A$1:$U$109</definedName>
  </definedNames>
  <calcPr fullCalcOnLoad="1"/>
</workbook>
</file>

<file path=xl/sharedStrings.xml><?xml version="1.0" encoding="utf-8"?>
<sst xmlns="http://schemas.openxmlformats.org/spreadsheetml/2006/main" count="286" uniqueCount="223">
  <si>
    <t>OUI</t>
  </si>
  <si>
    <t>NON</t>
  </si>
  <si>
    <t>Ligue</t>
  </si>
  <si>
    <t>District :</t>
  </si>
  <si>
    <t>1 - PROJET ASSOCIATIF</t>
  </si>
  <si>
    <t>Les licenciées</t>
  </si>
  <si>
    <t>Cocher la case correspondante</t>
  </si>
  <si>
    <t>La promotion</t>
  </si>
  <si>
    <t>2 - PROJET SPORTIF</t>
  </si>
  <si>
    <t>Les équipes</t>
  </si>
  <si>
    <t>3 - PROJET EDUCATIF</t>
  </si>
  <si>
    <t>N° Affiliation</t>
  </si>
  <si>
    <t xml:space="preserve">National </t>
  </si>
  <si>
    <t>District</t>
  </si>
  <si>
    <t>4- PROJET D'ENCADREMENT ET DE FORMATION</t>
  </si>
  <si>
    <t>Fiche à retourner au CTR chargé du développement des pratiques et/ou au CTR chargé des féminines</t>
  </si>
  <si>
    <t>Niveau BRONZE</t>
  </si>
  <si>
    <t>Niveau ARGENT</t>
  </si>
  <si>
    <t>Niveau OR</t>
  </si>
  <si>
    <t>Population de la commune :</t>
  </si>
  <si>
    <t xml:space="preserve">               A minima 8 licenciées de U6 F à U13 F
</t>
  </si>
  <si>
    <t>1 personne identifiée sans qualification particulière</t>
  </si>
  <si>
    <t>1 journée découverte + utilisation outils de communication</t>
  </si>
  <si>
    <t xml:space="preserve">2 journées découvertes + 1 plan de communication </t>
  </si>
  <si>
    <t xml:space="preserve">                                          et au moins 1 équipe dans les catégories U12F-U19F</t>
  </si>
  <si>
    <t xml:space="preserve">                                         et au moins 2 équipes dans les catégories U12F-U19F</t>
  </si>
  <si>
    <t>pour les jeunes à une offre de pratique officielle sur la saison</t>
  </si>
  <si>
    <t>1 module attesté du CFF1 ou CFF2 (ou équivalence)</t>
  </si>
  <si>
    <t>*Le responsable technique</t>
  </si>
  <si>
    <t>Titulaire d'un module attesté du CFF1 ou CFF2 (ou équivalence)</t>
  </si>
  <si>
    <t>* le responsable technique peut aussi excercer la fonction de référent féminin (voir Point 1)</t>
  </si>
  <si>
    <t xml:space="preserve">            (* le référent féminin peut-être le responsable technique, comme stipulé dans le point 4)</t>
  </si>
  <si>
    <t>pour les jeunes à une offre de pratique officielle sur la saison.</t>
  </si>
  <si>
    <t xml:space="preserve">                Elaboration d'une programmation dans les différentes catégories U6F à U19F.</t>
  </si>
  <si>
    <t xml:space="preserve">               1 séance hebdomadaire spécifique "gardienne de but"</t>
  </si>
  <si>
    <t xml:space="preserve">      Description des activités du Programme Educatif Fédéral</t>
  </si>
  <si>
    <t xml:space="preserve">      Engagement au Programme Educatif Fédéral</t>
  </si>
  <si>
    <t xml:space="preserve">*Un référent des féminines </t>
  </si>
  <si>
    <t xml:space="preserve">     Total licenciées</t>
  </si>
  <si>
    <t xml:space="preserve"> Total  licenciés</t>
  </si>
  <si>
    <t xml:space="preserve">    L'entraînement</t>
  </si>
  <si>
    <t xml:space="preserve">1 F : </t>
  </si>
  <si>
    <t>3 F :</t>
  </si>
  <si>
    <t>5 F :</t>
  </si>
  <si>
    <t xml:space="preserve">Titulaire du BMF </t>
  </si>
  <si>
    <t>Titulaire du CFF1, CFF2  ou CFF3 (ou équivalence)</t>
  </si>
  <si>
    <t>2 journées découvertes + 1 plan de communication + 1 action en milieu scolaire</t>
  </si>
  <si>
    <t xml:space="preserve"> </t>
  </si>
  <si>
    <t>le</t>
  </si>
  <si>
    <t>(précisez le nom et la fonction)</t>
  </si>
  <si>
    <t xml:space="preserve">        </t>
  </si>
  <si>
    <r>
      <t>Niveau d'évolution de l'équipe 1</t>
    </r>
    <r>
      <rPr>
        <b/>
        <vertAlign val="superscript"/>
        <sz val="12"/>
        <color indexed="56"/>
        <rFont val="Calibri"/>
        <family val="2"/>
      </rPr>
      <t>ère</t>
    </r>
    <r>
      <rPr>
        <b/>
        <sz val="12"/>
        <color indexed="56"/>
        <rFont val="Calibri"/>
        <family val="2"/>
      </rPr>
      <t xml:space="preserve"> Homme</t>
    </r>
  </si>
  <si>
    <r>
      <t>Niveau d'évolution de l'équipe 1</t>
    </r>
    <r>
      <rPr>
        <b/>
        <vertAlign val="superscript"/>
        <sz val="12"/>
        <color indexed="56"/>
        <rFont val="Calibri"/>
        <family val="2"/>
      </rPr>
      <t xml:space="preserve">ère </t>
    </r>
    <r>
      <rPr>
        <b/>
        <sz val="12"/>
        <color indexed="56"/>
        <rFont val="Calibri"/>
        <family val="2"/>
      </rPr>
      <t>Femme</t>
    </r>
  </si>
  <si>
    <r>
      <t xml:space="preserve">l'obtention de l' Ecole Féminine de Football: </t>
    </r>
    <r>
      <rPr>
        <b/>
        <i/>
        <sz val="10"/>
        <color indexed="62"/>
        <rFont val="Calibri"/>
        <family val="2"/>
      </rPr>
      <t>( cocher la case)</t>
    </r>
  </si>
  <si>
    <t xml:space="preserve">ECOLE FEMININE DE FOOTBALL </t>
  </si>
  <si>
    <t xml:space="preserve">1 CFF1 CFF 2 ou CFF3 (ou équivalence) et  2 modules attestés du CFF1,  2 ou 3   </t>
  </si>
  <si>
    <t>3 CFF 1 , CF22 ou CFF3 (ou équivalence) et deux modules attestés du CFF1, 2 ou 3</t>
  </si>
  <si>
    <r>
      <rPr>
        <b/>
        <sz val="8"/>
        <color indexed="9"/>
        <rFont val="Arial"/>
        <family val="2"/>
      </rPr>
      <t xml:space="preserve">cocher la case correspondante </t>
    </r>
    <r>
      <rPr>
        <sz val="8"/>
        <color indexed="9"/>
        <rFont val="Arial"/>
        <family val="2"/>
      </rPr>
      <t xml:space="preserve">     OUI      NON</t>
    </r>
  </si>
  <si>
    <t>L'encadrement des équipes (à minima)</t>
  </si>
  <si>
    <t>Visite évaluative effectuée par :</t>
  </si>
  <si>
    <r>
      <t xml:space="preserve">Observations: s'il s'agit d'une </t>
    </r>
    <r>
      <rPr>
        <b/>
        <u val="single"/>
        <sz val="10"/>
        <color indexed="10"/>
        <rFont val="Calibri"/>
        <family val="2"/>
      </rPr>
      <t>ENTENTE ou GROUPEMENT, indiquer tous les clubs concernés et leur numéro d'affiliation</t>
    </r>
  </si>
  <si>
    <t>Club ou groupement</t>
  </si>
  <si>
    <r>
      <t xml:space="preserve">1 femme dans l'encadrement dirigeante ou éducatrice licenciée </t>
    </r>
    <r>
      <rPr>
        <b/>
        <u val="single"/>
        <sz val="11"/>
        <color indexed="62"/>
        <rFont val="Arial"/>
        <family val="2"/>
      </rPr>
      <t>par équipe</t>
    </r>
  </si>
  <si>
    <r>
      <rPr>
        <b/>
        <u val="single"/>
        <sz val="11"/>
        <color indexed="62"/>
        <rFont val="Calibri"/>
        <family val="2"/>
      </rPr>
      <t>3 équipes U6F-U19</t>
    </r>
    <r>
      <rPr>
        <sz val="11"/>
        <color indexed="62"/>
        <rFont val="Calibri"/>
        <family val="2"/>
      </rPr>
      <t>F : dont au moins 1 équipe dans les catégories U6F-U11F</t>
    </r>
  </si>
  <si>
    <r>
      <rPr>
        <b/>
        <sz val="11"/>
        <color indexed="62"/>
        <rFont val="Calibri"/>
        <family val="2"/>
      </rPr>
      <t>1 équipe</t>
    </r>
    <r>
      <rPr>
        <sz val="11"/>
        <color indexed="62"/>
        <rFont val="Calibri"/>
        <family val="2"/>
      </rPr>
      <t xml:space="preserve"> dans les catégories U6F-U13F</t>
    </r>
  </si>
  <si>
    <r>
      <rPr>
        <b/>
        <u val="single"/>
        <sz val="11"/>
        <color indexed="62"/>
        <rFont val="Calibri"/>
        <family val="2"/>
      </rPr>
      <t>5 équipes U6F-U19F</t>
    </r>
    <r>
      <rPr>
        <sz val="11"/>
        <color indexed="62"/>
        <rFont val="Calibri"/>
        <family val="2"/>
      </rPr>
      <t xml:space="preserve"> : dont au moins 2 équipes dans les catégories U6F-U11F</t>
    </r>
  </si>
  <si>
    <r>
      <rPr>
        <b/>
        <sz val="11"/>
        <color indexed="62"/>
        <rFont val="Calibri"/>
        <family val="2"/>
      </rPr>
      <t>A minima</t>
    </r>
    <r>
      <rPr>
        <sz val="11"/>
        <color indexed="62"/>
        <rFont val="Calibri"/>
        <family val="2"/>
      </rPr>
      <t xml:space="preserve"> 1 séance hebdomadaire catégorie U6F-U13F</t>
    </r>
  </si>
  <si>
    <r>
      <rPr>
        <b/>
        <sz val="11"/>
        <color indexed="62"/>
        <rFont val="Calibri"/>
        <family val="2"/>
      </rPr>
      <t>A minima</t>
    </r>
    <r>
      <rPr>
        <sz val="11"/>
        <color indexed="62"/>
        <rFont val="Calibri"/>
        <family val="2"/>
      </rPr>
      <t xml:space="preserve"> 1 séance hebdmodaire pour les catégories U12F-U19F et U6F-U11F </t>
    </r>
  </si>
  <si>
    <r>
      <rPr>
        <b/>
        <sz val="11"/>
        <color indexed="62"/>
        <rFont val="Calibri"/>
        <family val="2"/>
      </rPr>
      <t>A minima</t>
    </r>
    <r>
      <rPr>
        <sz val="11"/>
        <color indexed="62"/>
        <rFont val="Calibri"/>
        <family val="2"/>
      </rPr>
      <t xml:space="preserve"> 2 séances hebdo catég U12F-U19F et une séance hebdo catég U6FU11F</t>
    </r>
  </si>
  <si>
    <r>
      <rPr>
        <b/>
        <sz val="11"/>
        <color indexed="62"/>
        <rFont val="Calibri"/>
        <family val="2"/>
      </rPr>
      <t>Participation de l' équipe</t>
    </r>
    <r>
      <rPr>
        <sz val="11"/>
        <color indexed="62"/>
        <rFont val="Calibri"/>
        <family val="2"/>
      </rPr>
      <t xml:space="preserve"> à 8 plateaux minimum sur la saison </t>
    </r>
  </si>
  <si>
    <r>
      <rPr>
        <b/>
        <sz val="11"/>
        <color indexed="62"/>
        <rFont val="Calibri"/>
        <family val="2"/>
      </rPr>
      <t>Participation de 3 équipes</t>
    </r>
    <r>
      <rPr>
        <sz val="11"/>
        <color indexed="62"/>
        <rFont val="Calibri"/>
        <family val="2"/>
      </rPr>
      <t xml:space="preserve"> en football d'animation à 8 plateaux  minimum et </t>
    </r>
  </si>
  <si>
    <r>
      <rPr>
        <b/>
        <sz val="11"/>
        <color indexed="62"/>
        <rFont val="Calibri"/>
        <family val="2"/>
      </rPr>
      <t>Partipation de 5 équipes</t>
    </r>
    <r>
      <rPr>
        <sz val="11"/>
        <color indexed="62"/>
        <rFont val="Calibri"/>
        <family val="2"/>
      </rPr>
      <t xml:space="preserve"> en football d'animation à 8 plateaux  minimum et </t>
    </r>
  </si>
  <si>
    <r>
      <rPr>
        <u val="single"/>
        <sz val="11"/>
        <color indexed="62"/>
        <rFont val="Calibri"/>
        <family val="2"/>
      </rPr>
      <t>A minima</t>
    </r>
    <r>
      <rPr>
        <sz val="11"/>
        <color indexed="62"/>
        <rFont val="Calibri"/>
        <family val="2"/>
      </rPr>
      <t xml:space="preserve"> 8 licenciées de U6 F à U13 F</t>
    </r>
  </si>
  <si>
    <r>
      <rPr>
        <u val="single"/>
        <sz val="11"/>
        <color indexed="62"/>
        <rFont val="Calibri"/>
        <family val="2"/>
      </rPr>
      <t>A minima</t>
    </r>
    <r>
      <rPr>
        <sz val="11"/>
        <color indexed="62"/>
        <rFont val="Calibri"/>
        <family val="2"/>
      </rPr>
      <t xml:space="preserve"> 12 licenciées de U6 F à U 11 F et 12 licenciées de U12 F à U19 F</t>
    </r>
  </si>
  <si>
    <r>
      <rPr>
        <u val="single"/>
        <sz val="11"/>
        <color indexed="62"/>
        <rFont val="Calibri"/>
        <family val="2"/>
      </rPr>
      <t>A minima</t>
    </r>
    <r>
      <rPr>
        <sz val="11"/>
        <color indexed="62"/>
        <rFont val="Calibri"/>
        <family val="2"/>
      </rPr>
      <t xml:space="preserve"> 20 licenciées de U6 F à U11 F et 25 licenciées de U12 F à U19 F</t>
    </r>
  </si>
  <si>
    <t>Référent des féminines</t>
  </si>
  <si>
    <t xml:space="preserve">Licenciées mini 8 U6-U13 </t>
  </si>
  <si>
    <t>Licenciées 12 U6-U11 et 12 U12-U19</t>
  </si>
  <si>
    <t>Licenciées 20 U6/U9 et 25 U12/U19</t>
  </si>
  <si>
    <t>Femme(s) par équipe</t>
  </si>
  <si>
    <t>1 journée découverte et outils communication</t>
  </si>
  <si>
    <t>2 journées découvertes et plan communication</t>
  </si>
  <si>
    <t>2 journées découvertes, plan communication et action(s) école</t>
  </si>
  <si>
    <t>1 équipe U6F-U13 F</t>
  </si>
  <si>
    <t>3 équipes U6F - U19F</t>
  </si>
  <si>
    <t>5 équipes U6F - U19F</t>
  </si>
  <si>
    <t>1 séance/semaine U6F-U13F</t>
  </si>
  <si>
    <t>1 séance/semaine U6F-U19F</t>
  </si>
  <si>
    <t xml:space="preserve">1 séance/semaine U6F-U11F et 2 pour les U12F-U19F </t>
  </si>
  <si>
    <t>Engagement Programme Educatif Fédéral</t>
  </si>
  <si>
    <t>Activités du P.E.F.</t>
  </si>
  <si>
    <t>Participation de l'équipe U6F-U13F</t>
  </si>
  <si>
    <t>Participation des 3 équipes</t>
  </si>
  <si>
    <t>Participation des 5 équipes</t>
  </si>
  <si>
    <t xml:space="preserve">                     Participation au Plan de Performance Fédéral (P.P.F.)</t>
  </si>
  <si>
    <t>Séance spécifique Gardienne de but</t>
  </si>
  <si>
    <t>Programmation U6F à U19F</t>
  </si>
  <si>
    <t>Participation au Plan de Performance Fédéral</t>
  </si>
  <si>
    <t>1 module attesté CFF1 / CFF2</t>
  </si>
  <si>
    <t>1 CFF1,2 ou 3 et 2 modules attestés</t>
  </si>
  <si>
    <t>3 CFF1,2 ou 3  et 2 modules attestés</t>
  </si>
  <si>
    <t>Responsable Technique avec 1 module attesté</t>
  </si>
  <si>
    <t>Responsable Technique avec 1 CFF certifié</t>
  </si>
  <si>
    <t>Responsable Technique avec au minima 1 BMF</t>
  </si>
  <si>
    <t>Club ou Groupement</t>
  </si>
  <si>
    <t>N° Affiliation :</t>
  </si>
  <si>
    <t>NOUVELLE AQUITAINE</t>
  </si>
  <si>
    <t>N° de licence :</t>
  </si>
  <si>
    <t>Nom, prénom :</t>
  </si>
  <si>
    <t>Depuis combien de temps votre EFF fonctionne t'elle ?</t>
  </si>
  <si>
    <t>CFF1</t>
  </si>
  <si>
    <t>CFF2</t>
  </si>
  <si>
    <t>CFF3</t>
  </si>
  <si>
    <t>BMF</t>
  </si>
  <si>
    <t>BEF</t>
  </si>
  <si>
    <t>Nom, Prénom :</t>
  </si>
  <si>
    <t>Tel :</t>
  </si>
  <si>
    <t>Adresse</t>
  </si>
  <si>
    <t>Mail :</t>
  </si>
  <si>
    <t>Indiquer les noms et prénoms des EDUCATEURS/TRICES d'équipes (à jour de leur licence éducateur)</t>
  </si>
  <si>
    <t>Observations:</t>
  </si>
  <si>
    <t xml:space="preserve">Si vous avez des ENTENTES avec vos équipes, indiquez tous les clubs concernés avec leur n° d'Affiliations </t>
  </si>
  <si>
    <t>U6F</t>
  </si>
  <si>
    <t>U7F</t>
  </si>
  <si>
    <t>U8F</t>
  </si>
  <si>
    <t>U9F</t>
  </si>
  <si>
    <t>U10F</t>
  </si>
  <si>
    <t>U11F</t>
  </si>
  <si>
    <t>U12F</t>
  </si>
  <si>
    <t>U13F</t>
  </si>
  <si>
    <t>U14F</t>
  </si>
  <si>
    <t>U15F</t>
  </si>
  <si>
    <t>U16F</t>
  </si>
  <si>
    <t>U17F</t>
  </si>
  <si>
    <t>U18F</t>
  </si>
  <si>
    <t>U19F</t>
  </si>
  <si>
    <t>Catégories</t>
  </si>
  <si>
    <t xml:space="preserve">Avez-vous un/une référent/te féminin ? </t>
  </si>
  <si>
    <t>Catégorie</t>
  </si>
  <si>
    <t>Nombre d'équipes</t>
  </si>
  <si>
    <t>Nbe de plateaux ou matchs</t>
  </si>
  <si>
    <t>Module U7</t>
  </si>
  <si>
    <t>Module U9</t>
  </si>
  <si>
    <t>Module U11</t>
  </si>
  <si>
    <t>Module U13</t>
  </si>
  <si>
    <t>Module U15</t>
  </si>
  <si>
    <t>Module U17</t>
  </si>
  <si>
    <t>Module U19</t>
  </si>
  <si>
    <t>Module Senior</t>
  </si>
  <si>
    <t>DES</t>
  </si>
  <si>
    <t>De U14F à U19F</t>
  </si>
  <si>
    <t>Diplômes</t>
  </si>
  <si>
    <t>RESPONSABLE de la catégorie</t>
  </si>
  <si>
    <t xml:space="preserve">Diplômes </t>
  </si>
  <si>
    <t>Total Licenciés</t>
  </si>
  <si>
    <t>U6-U17</t>
  </si>
  <si>
    <t>U6-U13</t>
  </si>
  <si>
    <t>U6-U11</t>
  </si>
  <si>
    <t>U12-U19</t>
  </si>
  <si>
    <t>Equipes U6-U19</t>
  </si>
  <si>
    <t>Equipes U6-U13</t>
  </si>
  <si>
    <t>Equipes U6-U11</t>
  </si>
  <si>
    <t>Equipes U12-U19</t>
  </si>
  <si>
    <r>
      <rPr>
        <sz val="14"/>
        <color indexed="62"/>
        <rFont val="Arial"/>
        <family val="2"/>
      </rPr>
      <t>EVALUATION</t>
    </r>
    <r>
      <rPr>
        <b/>
        <sz val="14"/>
        <color indexed="62"/>
        <rFont val="Arial"/>
        <family val="2"/>
      </rPr>
      <t xml:space="preserve"> </t>
    </r>
    <r>
      <rPr>
        <sz val="14"/>
        <color indexed="62"/>
        <rFont val="Arial"/>
        <family val="2"/>
      </rPr>
      <t>SAISON 2017-2018</t>
    </r>
  </si>
  <si>
    <t>LFNA</t>
  </si>
  <si>
    <t>entrainement U6-u13</t>
  </si>
  <si>
    <t xml:space="preserve">Module </t>
  </si>
  <si>
    <t>plateaux</t>
  </si>
  <si>
    <t>MODULES</t>
  </si>
  <si>
    <t>CFF OU PLUS</t>
  </si>
  <si>
    <t>SOMME MODULE</t>
  </si>
  <si>
    <t>SOMME CFF</t>
  </si>
  <si>
    <t>modules CFF1 et 2</t>
  </si>
  <si>
    <t>SOMME Mod CFF1 et 2</t>
  </si>
  <si>
    <t>somme CFF 1 et 2</t>
  </si>
  <si>
    <t>CFF1 2 OU BMF</t>
  </si>
  <si>
    <t>SOMME CFF + MOD</t>
  </si>
  <si>
    <t>CFF1 et 2</t>
  </si>
  <si>
    <t>CFF1 et 2 et 3</t>
  </si>
  <si>
    <t>Le responsable technique peut être aussi le référent féminin 
(question 1-2)</t>
  </si>
  <si>
    <t>Vos gardiennes de but participent-elles a des séances spécifiques gardiennes de but ?</t>
  </si>
  <si>
    <t>Vos joueuses participent elles aux Centre de Perfectionement, aux détections… ?</t>
  </si>
  <si>
    <t>Résultats synthèse label FFF</t>
  </si>
  <si>
    <t>Résultats synthèse label LFNA</t>
  </si>
  <si>
    <t>NIVEAUX LFNA</t>
  </si>
  <si>
    <t>module</t>
  </si>
  <si>
    <t>Total Licenciées</t>
  </si>
  <si>
    <r>
      <t>Niveau d'évolution de l'équipe 1</t>
    </r>
    <r>
      <rPr>
        <b/>
        <vertAlign val="superscript"/>
        <sz val="11"/>
        <rFont val="Segoe UI Semilight"/>
        <family val="2"/>
      </rPr>
      <t xml:space="preserve">ère </t>
    </r>
    <r>
      <rPr>
        <b/>
        <sz val="11"/>
        <rFont val="Segoe UI Semilight"/>
        <family val="2"/>
      </rPr>
      <t>Femme</t>
    </r>
  </si>
  <si>
    <r>
      <t>Niveau d'évolution de l'équipe 1</t>
    </r>
    <r>
      <rPr>
        <b/>
        <vertAlign val="superscript"/>
        <sz val="11"/>
        <rFont val="Segoe UI Semilight"/>
        <family val="2"/>
      </rPr>
      <t>ère</t>
    </r>
    <r>
      <rPr>
        <b/>
        <sz val="11"/>
        <rFont val="Segoe UI Semilight"/>
        <family val="2"/>
      </rPr>
      <t xml:space="preserve"> Homme</t>
    </r>
  </si>
  <si>
    <r>
      <t xml:space="preserve">Avez-vous 1 </t>
    </r>
    <r>
      <rPr>
        <b/>
        <sz val="11"/>
        <color indexed="30"/>
        <rFont val="Segoe UI Semilight"/>
        <family val="2"/>
      </rPr>
      <t>femme</t>
    </r>
    <r>
      <rPr>
        <b/>
        <sz val="11"/>
        <rFont val="Segoe UI Semilight"/>
        <family val="2"/>
      </rPr>
      <t xml:space="preserve"> possédant une licence </t>
    </r>
    <r>
      <rPr>
        <b/>
        <sz val="8"/>
        <rFont val="Segoe UI Semilight"/>
        <family val="2"/>
      </rPr>
      <t>(dirigeante ou éducatrice)</t>
    </r>
    <r>
      <rPr>
        <b/>
        <sz val="11"/>
        <rFont val="Segoe UI Semilight"/>
        <family val="2"/>
      </rPr>
      <t xml:space="preserve"> par équipe ?</t>
    </r>
  </si>
  <si>
    <r>
      <t xml:space="preserve">Avez-vous fait des actions avec les filles en rapport avec le PEF </t>
    </r>
    <r>
      <rPr>
        <b/>
        <sz val="9"/>
        <rFont val="Segoe UI Semilight"/>
        <family val="2"/>
      </rPr>
      <t>(merci de joindre des fiches actions)</t>
    </r>
  </si>
  <si>
    <r>
      <t xml:space="preserve">Parlez-vous de votre EFF sur le site et réseaux sociaux de votre club ? 
</t>
    </r>
    <r>
      <rPr>
        <b/>
        <sz val="10"/>
        <rFont val="Segoe UI Semilight"/>
        <family val="2"/>
      </rPr>
      <t>(merci de joindre des articles)</t>
    </r>
  </si>
  <si>
    <r>
      <t xml:space="preserve">Avez-vous fait une intervention dans le milieu scolaire </t>
    </r>
    <r>
      <rPr>
        <b/>
        <sz val="8"/>
        <rFont val="Segoe UI Semilight"/>
        <family val="2"/>
      </rPr>
      <t xml:space="preserve">(intervention, cycle, section sportive…) </t>
    </r>
    <r>
      <rPr>
        <b/>
        <sz val="11"/>
        <rFont val="Segoe UI Semilight"/>
        <family val="2"/>
      </rPr>
      <t>?</t>
    </r>
  </si>
  <si>
    <r>
      <t xml:space="preserve">Avez-vous une programmation anuelle dans les différentes catégories U6F à U19F ? </t>
    </r>
    <r>
      <rPr>
        <b/>
        <sz val="9"/>
        <rFont val="Segoe UI Semilight"/>
        <family val="2"/>
      </rPr>
      <t>Si oui merci de la joindre à ce document</t>
    </r>
  </si>
  <si>
    <r>
      <rPr>
        <sz val="14"/>
        <color indexed="62"/>
        <rFont val="Arial"/>
        <family val="2"/>
      </rPr>
      <t>EVALUATION</t>
    </r>
    <r>
      <rPr>
        <b/>
        <sz val="14"/>
        <color indexed="62"/>
        <rFont val="Arial"/>
        <family val="2"/>
      </rPr>
      <t xml:space="preserve"> </t>
    </r>
    <r>
      <rPr>
        <sz val="14"/>
        <color indexed="62"/>
        <rFont val="Arial"/>
        <family val="2"/>
      </rPr>
      <t>SAISON 2018-2019</t>
    </r>
  </si>
  <si>
    <t>ECOLE FEMININE DE FOOTBALL 
SAISON 2019-2020</t>
  </si>
  <si>
    <t>Le club dispose-t-il d'un panneau d'affichage visible sur chacune des installations ?</t>
  </si>
  <si>
    <t>Le club utilise-t-il des buts fixés au sol ?</t>
  </si>
  <si>
    <t>La sécurité</t>
  </si>
  <si>
    <t>Panneau d'affichage</t>
  </si>
  <si>
    <t>Buts fixés au sol</t>
  </si>
  <si>
    <r>
      <t xml:space="preserve">Le club a-t-il affiché sur son installation principale la charte d'engagement </t>
    </r>
    <r>
      <rPr>
        <b/>
        <sz val="9"/>
        <rFont val="Segoe UI Semilight"/>
        <family val="2"/>
      </rPr>
      <t>(poster)</t>
    </r>
    <r>
      <rPr>
        <b/>
        <sz val="11"/>
        <rFont val="Segoe UI Semilight"/>
        <family val="2"/>
      </rPr>
      <t xml:space="preserve"> dans le programme éducatif ?</t>
    </r>
  </si>
  <si>
    <t xml:space="preserve">     Affichage poster du PEF</t>
  </si>
  <si>
    <r>
      <t xml:space="preserve">Le club a-t-il affiché sur son installation principale les lois du jeu du football d'animation </t>
    </r>
    <r>
      <rPr>
        <b/>
        <sz val="9"/>
        <rFont val="Segoe UI Semilight"/>
        <family val="2"/>
      </rPr>
      <t>(affiche FFF)</t>
    </r>
    <r>
      <rPr>
        <b/>
        <sz val="11"/>
        <rFont val="Segoe UI Semilight"/>
        <family val="2"/>
      </rPr>
      <t xml:space="preserve"> ?</t>
    </r>
  </si>
  <si>
    <t xml:space="preserve">      Affichage poster loi du jeu</t>
  </si>
  <si>
    <t>* critères incontournable pour le niveau EFF LFNA</t>
  </si>
  <si>
    <t>*Minima EFF LFNA : 5 licenciées U6F-U17F</t>
  </si>
  <si>
    <r>
      <t>Nombre</t>
    </r>
    <r>
      <rPr>
        <b/>
        <sz val="10"/>
        <color indexed="23"/>
        <rFont val="Segoe UI Semilight"/>
        <family val="2"/>
      </rPr>
      <t>*</t>
    </r>
  </si>
  <si>
    <t>*Minima EFF LFNA : 2 séances par mois</t>
  </si>
  <si>
    <t>*Minima EFF LFNA : participation aux réunions (igue/district)</t>
  </si>
  <si>
    <r>
      <t xml:space="preserve">Votre </t>
    </r>
    <r>
      <rPr>
        <b/>
        <sz val="9"/>
        <rFont val="Segoe UI Semilight"/>
        <family val="2"/>
      </rPr>
      <t xml:space="preserve">(vos) </t>
    </r>
    <r>
      <rPr>
        <b/>
        <sz val="11"/>
        <rFont val="Segoe UI Semilight"/>
        <family val="2"/>
      </rPr>
      <t>équipe</t>
    </r>
    <r>
      <rPr>
        <b/>
        <sz val="9"/>
        <rFont val="Segoe UI Semilight"/>
        <family val="2"/>
      </rPr>
      <t>(s)</t>
    </r>
    <r>
      <rPr>
        <b/>
        <sz val="11"/>
        <rFont val="Segoe UI Semilight"/>
        <family val="2"/>
      </rPr>
      <t xml:space="preserve"> participe</t>
    </r>
    <r>
      <rPr>
        <b/>
        <sz val="9"/>
        <rFont val="Segoe UI Semilight"/>
        <family val="2"/>
      </rPr>
      <t>(ent)</t>
    </r>
    <r>
      <rPr>
        <b/>
        <sz val="11"/>
        <rFont val="Segoe UI Semilight"/>
        <family val="2"/>
      </rPr>
      <t xml:space="preserve"> elle</t>
    </r>
    <r>
      <rPr>
        <b/>
        <sz val="9"/>
        <rFont val="Segoe UI Semilight"/>
        <family val="2"/>
      </rPr>
      <t>(s)</t>
    </r>
    <r>
      <rPr>
        <b/>
        <sz val="11"/>
        <rFont val="Segoe UI Semilight"/>
        <family val="2"/>
      </rPr>
      <t xml:space="preserve"> à au moins la moitié des rassemblements organisés par votre district ?*</t>
    </r>
  </si>
  <si>
    <t>*Minima EFF LFNA : paticipation à au moins la moitié des rassemblements ou plateaux (districts/ ligue)</t>
  </si>
  <si>
    <t>Avez-vous participé aux recyclages/réunions organisés par votre District ? *</t>
  </si>
  <si>
    <t>*Minima EFF LFNA : le club doit être engagé dans le PEF</t>
  </si>
  <si>
    <r>
      <t>Votre club est-il engagé dans le Programme Educatif Fédéral ?</t>
    </r>
    <r>
      <rPr>
        <b/>
        <sz val="11"/>
        <color indexed="23"/>
        <rFont val="Segoe UI Semilight"/>
        <family val="2"/>
      </rPr>
      <t>*</t>
    </r>
  </si>
  <si>
    <r>
      <t>Le responsable Technique de l'EFF est-il titulaire du ?</t>
    </r>
    <r>
      <rPr>
        <b/>
        <sz val="11"/>
        <color indexed="23"/>
        <rFont val="Segoe UI Semilight"/>
        <family val="2"/>
      </rPr>
      <t>*</t>
    </r>
  </si>
  <si>
    <t>*Minima EFF LFNA : le responsable technique de l'EFF doit posséder à minima un module</t>
  </si>
  <si>
    <r>
      <t>Equipe</t>
    </r>
    <r>
      <rPr>
        <b/>
        <sz val="10"/>
        <rFont val="Segoe UI Semilight"/>
        <family val="2"/>
      </rPr>
      <t xml:space="preserve"> (</t>
    </r>
    <r>
      <rPr>
        <b/>
        <sz val="8"/>
        <rFont val="Segoe UI Semilight"/>
        <family val="2"/>
      </rPr>
      <t>catégorie)</t>
    </r>
  </si>
  <si>
    <r>
      <t>Nom éducateur</t>
    </r>
    <r>
      <rPr>
        <sz val="8"/>
        <rFont val="Segoe UI Semilight"/>
        <family val="2"/>
      </rPr>
      <t>(trice)</t>
    </r>
  </si>
  <si>
    <t>Nom dirigeant(te)</t>
  </si>
  <si>
    <r>
      <t>Nbe de séance mensuel</t>
    </r>
    <r>
      <rPr>
        <b/>
        <sz val="10"/>
        <color indexed="23"/>
        <rFont val="Segoe UI Semilight"/>
        <family val="2"/>
      </rPr>
      <t>*</t>
    </r>
  </si>
  <si>
    <t>De U11F à U13F</t>
  </si>
  <si>
    <t>De U6F à U10F</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</si>
</sst>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quot;Vrai&quot;;&quot;Vrai&quot;;&quot;Faux&quot;"/>
    <numFmt numFmtId="166" formatCode="&quot;Actif&quot;;&quot;Actif&quot;;&quot;Inactif&quot;"/>
    <numFmt numFmtId="167" formatCode="[$€-2]\ #,##0.00_);[Red]\([$€-2]\ #,##0.00\)"/>
    <numFmt numFmtId="168" formatCode="0.0"/>
    <numFmt numFmtId="169" formatCode="0.0000000"/>
    <numFmt numFmtId="170" formatCode="0.000000"/>
    <numFmt numFmtId="171" formatCode="0.00000"/>
    <numFmt numFmtId="172" formatCode="0.0000"/>
    <numFmt numFmtId="173" formatCode="0.000"/>
  </numFmts>
  <fonts count="203">
    <font>
      <sz val="10"/>
      <name val="Arial"/>
      <family val="0"/>
    </font>
    <font>
      <sz val="11"/>
      <color indexed="8"/>
      <name val="Calibri"/>
      <family val="2"/>
    </font>
    <font>
      <b/>
      <sz val="16"/>
      <name val="Arial"/>
      <family val="2"/>
    </font>
    <font>
      <b/>
      <sz val="11"/>
      <name val="Arial"/>
      <family val="2"/>
    </font>
    <font>
      <b/>
      <sz val="10"/>
      <name val="Arial"/>
      <family val="2"/>
    </font>
    <font>
      <sz val="9"/>
      <name val="Arial"/>
      <family val="2"/>
    </font>
    <font>
      <b/>
      <sz val="12"/>
      <color indexed="56"/>
      <name val="Calibri"/>
      <family val="2"/>
    </font>
    <font>
      <b/>
      <vertAlign val="superscript"/>
      <sz val="12"/>
      <color indexed="56"/>
      <name val="Calibri"/>
      <family val="2"/>
    </font>
    <font>
      <b/>
      <i/>
      <sz val="10"/>
      <color indexed="62"/>
      <name val="Calibri"/>
      <family val="2"/>
    </font>
    <font>
      <sz val="14"/>
      <color indexed="62"/>
      <name val="Arial"/>
      <family val="2"/>
    </font>
    <font>
      <b/>
      <sz val="14"/>
      <color indexed="62"/>
      <name val="Arial"/>
      <family val="2"/>
    </font>
    <font>
      <sz val="8"/>
      <color indexed="9"/>
      <name val="Arial"/>
      <family val="2"/>
    </font>
    <font>
      <b/>
      <sz val="8"/>
      <color indexed="9"/>
      <name val="Arial"/>
      <family val="2"/>
    </font>
    <font>
      <b/>
      <u val="single"/>
      <sz val="10"/>
      <color indexed="10"/>
      <name val="Calibri"/>
      <family val="2"/>
    </font>
    <font>
      <b/>
      <u val="single"/>
      <sz val="11"/>
      <color indexed="62"/>
      <name val="Arial"/>
      <family val="2"/>
    </font>
    <font>
      <sz val="11"/>
      <color indexed="62"/>
      <name val="Calibri"/>
      <family val="2"/>
    </font>
    <font>
      <b/>
      <u val="single"/>
      <sz val="11"/>
      <color indexed="62"/>
      <name val="Calibri"/>
      <family val="2"/>
    </font>
    <font>
      <b/>
      <sz val="11"/>
      <color indexed="62"/>
      <name val="Calibri"/>
      <family val="2"/>
    </font>
    <font>
      <u val="single"/>
      <sz val="11"/>
      <color indexed="62"/>
      <name val="Calibri"/>
      <family val="2"/>
    </font>
    <font>
      <sz val="8"/>
      <name val="Verdana"/>
      <family val="2"/>
    </font>
    <font>
      <b/>
      <sz val="11"/>
      <name val="Segoe UI Semilight"/>
      <family val="2"/>
    </font>
    <font>
      <b/>
      <vertAlign val="superscript"/>
      <sz val="11"/>
      <name val="Segoe UI Semilight"/>
      <family val="2"/>
    </font>
    <font>
      <sz val="10"/>
      <name val="Segoe UI Semilight"/>
      <family val="2"/>
    </font>
    <font>
      <b/>
      <sz val="10"/>
      <name val="Segoe UI Semilight"/>
      <family val="2"/>
    </font>
    <font>
      <sz val="12"/>
      <name val="Segoe UI Semilight"/>
      <family val="2"/>
    </font>
    <font>
      <sz val="11"/>
      <name val="Segoe UI Semilight"/>
      <family val="2"/>
    </font>
    <font>
      <b/>
      <sz val="12"/>
      <name val="Segoe UI Semilight"/>
      <family val="2"/>
    </font>
    <font>
      <b/>
      <sz val="16"/>
      <name val="Segoe UI Semilight"/>
      <family val="2"/>
    </font>
    <font>
      <b/>
      <i/>
      <sz val="12"/>
      <name val="Segoe UI Semilight"/>
      <family val="2"/>
    </font>
    <font>
      <sz val="9"/>
      <name val="Segoe UI Semilight"/>
      <family val="2"/>
    </font>
    <font>
      <b/>
      <sz val="11"/>
      <color indexed="30"/>
      <name val="Segoe UI Semilight"/>
      <family val="2"/>
    </font>
    <font>
      <b/>
      <sz val="8"/>
      <name val="Segoe UI Semilight"/>
      <family val="2"/>
    </font>
    <font>
      <b/>
      <sz val="9"/>
      <name val="Segoe UI Semilight"/>
      <family val="2"/>
    </font>
    <font>
      <b/>
      <sz val="14"/>
      <name val="Segoe UI Semilight"/>
      <family val="2"/>
    </font>
    <font>
      <sz val="8"/>
      <name val="Segoe UI Semilight"/>
      <family val="2"/>
    </font>
    <font>
      <b/>
      <u val="single"/>
      <sz val="10"/>
      <name val="Segoe UI Semilight"/>
      <family val="2"/>
    </font>
    <font>
      <b/>
      <sz val="18"/>
      <name val="Segoe UI Semilight"/>
      <family val="2"/>
    </font>
    <font>
      <sz val="10"/>
      <color indexed="8"/>
      <name val="Calibri"/>
      <family val="2"/>
    </font>
    <font>
      <sz val="9"/>
      <color indexed="63"/>
      <name val="Calibri"/>
      <family val="2"/>
    </font>
    <font>
      <b/>
      <sz val="10"/>
      <color indexed="23"/>
      <name val="Segoe UI Semilight"/>
      <family val="2"/>
    </font>
    <font>
      <b/>
      <sz val="11"/>
      <color indexed="23"/>
      <name val="Segoe UI Semilight"/>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20"/>
      <name val="Calibri"/>
      <family val="2"/>
    </font>
    <font>
      <u val="single"/>
      <sz val="10"/>
      <color indexed="12"/>
      <name val="Arial"/>
      <family val="2"/>
    </font>
    <font>
      <u val="single"/>
      <sz val="10"/>
      <color indexed="20"/>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6"/>
      <color indexed="9"/>
      <name val="Arial"/>
      <family val="2"/>
    </font>
    <font>
      <sz val="12"/>
      <name val="Calibri"/>
      <family val="2"/>
    </font>
    <font>
      <sz val="12"/>
      <color indexed="56"/>
      <name val="Calibri"/>
      <family val="2"/>
    </font>
    <font>
      <b/>
      <sz val="10"/>
      <color indexed="56"/>
      <name val="Calibri"/>
      <family val="2"/>
    </font>
    <font>
      <b/>
      <sz val="12"/>
      <name val="Calibri"/>
      <family val="2"/>
    </font>
    <font>
      <sz val="10"/>
      <color indexed="56"/>
      <name val="Arial"/>
      <family val="2"/>
    </font>
    <font>
      <b/>
      <sz val="18"/>
      <color indexed="9"/>
      <name val="Calibri"/>
      <family val="2"/>
    </font>
    <font>
      <b/>
      <sz val="9"/>
      <color indexed="9"/>
      <name val="Arial"/>
      <family val="2"/>
    </font>
    <font>
      <sz val="11"/>
      <color indexed="56"/>
      <name val="Calibri"/>
      <family val="2"/>
    </font>
    <font>
      <b/>
      <sz val="11"/>
      <name val="Calibri"/>
      <family val="2"/>
    </font>
    <font>
      <b/>
      <sz val="11"/>
      <color indexed="56"/>
      <name val="Arial"/>
      <family val="2"/>
    </font>
    <font>
      <b/>
      <sz val="12"/>
      <color indexed="56"/>
      <name val="Arial"/>
      <family val="2"/>
    </font>
    <font>
      <b/>
      <sz val="10"/>
      <color indexed="56"/>
      <name val="Arial"/>
      <family val="2"/>
    </font>
    <font>
      <sz val="10"/>
      <color indexed="56"/>
      <name val="Calibri"/>
      <family val="2"/>
    </font>
    <font>
      <i/>
      <sz val="10"/>
      <color indexed="56"/>
      <name val="Calibri"/>
      <family val="2"/>
    </font>
    <font>
      <b/>
      <sz val="8"/>
      <color indexed="56"/>
      <name val="Arial"/>
      <family val="2"/>
    </font>
    <font>
      <sz val="8"/>
      <color indexed="56"/>
      <name val="Arial"/>
      <family val="2"/>
    </font>
    <font>
      <sz val="10"/>
      <color indexed="62"/>
      <name val="Arial"/>
      <family val="2"/>
    </font>
    <font>
      <b/>
      <sz val="8"/>
      <color indexed="56"/>
      <name val="Calibri"/>
      <family val="2"/>
    </font>
    <font>
      <sz val="8"/>
      <color indexed="56"/>
      <name val="Verdana"/>
      <family val="2"/>
    </font>
    <font>
      <sz val="8"/>
      <color indexed="56"/>
      <name val="Calibri"/>
      <family val="2"/>
    </font>
    <font>
      <sz val="10"/>
      <name val="Calibri"/>
      <family val="2"/>
    </font>
    <font>
      <sz val="10"/>
      <color indexed="9"/>
      <name val="Arial"/>
      <family val="2"/>
    </font>
    <font>
      <b/>
      <sz val="11"/>
      <color indexed="9"/>
      <name val="Arial"/>
      <family val="2"/>
    </font>
    <font>
      <sz val="11"/>
      <color indexed="56"/>
      <name val="Arial"/>
      <family val="2"/>
    </font>
    <font>
      <b/>
      <sz val="11"/>
      <color indexed="8"/>
      <name val="Arial"/>
      <family val="2"/>
    </font>
    <font>
      <b/>
      <sz val="18"/>
      <color indexed="56"/>
      <name val="Calibri"/>
      <family val="2"/>
    </font>
    <font>
      <b/>
      <sz val="16"/>
      <color indexed="56"/>
      <name val="Arial"/>
      <family val="2"/>
    </font>
    <font>
      <b/>
      <sz val="9"/>
      <color indexed="56"/>
      <name val="Arial"/>
      <family val="2"/>
    </font>
    <font>
      <b/>
      <sz val="16"/>
      <color indexed="9"/>
      <name val="Calibri"/>
      <family val="2"/>
    </font>
    <font>
      <b/>
      <sz val="10"/>
      <name val="Calibri"/>
      <family val="2"/>
    </font>
    <font>
      <i/>
      <sz val="10"/>
      <color indexed="56"/>
      <name val="Arial"/>
      <family val="2"/>
    </font>
    <font>
      <b/>
      <sz val="10"/>
      <color indexed="30"/>
      <name val="Calibri"/>
      <family val="2"/>
    </font>
    <font>
      <b/>
      <sz val="10"/>
      <color indexed="30"/>
      <name val="Arial"/>
      <family val="2"/>
    </font>
    <font>
      <b/>
      <sz val="8"/>
      <color indexed="30"/>
      <name val="Arial"/>
      <family val="2"/>
    </font>
    <font>
      <sz val="11"/>
      <color indexed="8"/>
      <name val="Arial"/>
      <family val="2"/>
    </font>
    <font>
      <sz val="10"/>
      <color indexed="10"/>
      <name val="Arial"/>
      <family val="2"/>
    </font>
    <font>
      <sz val="12"/>
      <color indexed="10"/>
      <name val="Calibri"/>
      <family val="2"/>
    </font>
    <font>
      <b/>
      <sz val="11"/>
      <color indexed="10"/>
      <name val="Arial"/>
      <family val="2"/>
    </font>
    <font>
      <b/>
      <sz val="10"/>
      <color indexed="10"/>
      <name val="Arial"/>
      <family val="2"/>
    </font>
    <font>
      <sz val="10"/>
      <color indexed="10"/>
      <name val="Calibri"/>
      <family val="2"/>
    </font>
    <font>
      <b/>
      <sz val="11"/>
      <color indexed="10"/>
      <name val="Segoe UI Semilight"/>
      <family val="2"/>
    </font>
    <font>
      <b/>
      <sz val="14"/>
      <color indexed="9"/>
      <name val="Segoe UI Semilight"/>
      <family val="2"/>
    </font>
    <font>
      <sz val="8"/>
      <color indexed="9"/>
      <name val="Segoe UI Semilight"/>
      <family val="2"/>
    </font>
    <font>
      <b/>
      <sz val="9"/>
      <color indexed="9"/>
      <name val="Segoe UI Semilight"/>
      <family val="2"/>
    </font>
    <font>
      <b/>
      <sz val="16"/>
      <color indexed="9"/>
      <name val="Segoe UI Semilight"/>
      <family val="2"/>
    </font>
    <font>
      <sz val="6"/>
      <color indexed="9"/>
      <name val="Segoe UI Semilight"/>
      <family val="2"/>
    </font>
    <font>
      <b/>
      <sz val="12"/>
      <color indexed="56"/>
      <name val="Segoe UI Semilight"/>
      <family val="2"/>
    </font>
    <font>
      <b/>
      <sz val="16"/>
      <color indexed="56"/>
      <name val="Segoe UI Semilight"/>
      <family val="2"/>
    </font>
    <font>
      <b/>
      <sz val="18"/>
      <color indexed="9"/>
      <name val="Segoe UI Semilight"/>
      <family val="2"/>
    </font>
    <font>
      <i/>
      <sz val="8"/>
      <color indexed="23"/>
      <name val="Segoe UI Semilight"/>
      <family val="2"/>
    </font>
    <font>
      <b/>
      <sz val="16"/>
      <color indexed="36"/>
      <name val="Segoe UI Semilight"/>
      <family val="2"/>
    </font>
    <font>
      <b/>
      <sz val="10"/>
      <color indexed="8"/>
      <name val="Segoe UI Semilight"/>
      <family val="2"/>
    </font>
    <font>
      <b/>
      <sz val="11"/>
      <color indexed="8"/>
      <name val="Segoe UI Semilight"/>
      <family val="2"/>
    </font>
    <font>
      <b/>
      <sz val="16"/>
      <color indexed="9"/>
      <name val="Segoe UI"/>
      <family val="2"/>
    </font>
    <font>
      <b/>
      <sz val="20"/>
      <color indexed="56"/>
      <name val="Calibri"/>
      <family val="2"/>
    </font>
    <font>
      <b/>
      <sz val="18"/>
      <color indexed="62"/>
      <name val="Arial"/>
      <family val="2"/>
    </font>
    <font>
      <b/>
      <u val="single"/>
      <sz val="10"/>
      <color indexed="56"/>
      <name val="Calibri"/>
      <family val="2"/>
    </font>
    <font>
      <b/>
      <sz val="18"/>
      <color indexed="56"/>
      <name val="Arial"/>
      <family val="2"/>
    </font>
    <font>
      <b/>
      <sz val="12"/>
      <color indexed="30"/>
      <name val="Calibri"/>
      <family val="2"/>
    </font>
    <font>
      <b/>
      <sz val="10"/>
      <color indexed="10"/>
      <name val="Calibri"/>
      <family val="2"/>
    </font>
    <font>
      <b/>
      <sz val="16"/>
      <color indexed="30"/>
      <name val="Calibri"/>
      <family val="2"/>
    </font>
    <font>
      <b/>
      <sz val="16"/>
      <color indexed="8"/>
      <name val="Calibri"/>
      <family val="2"/>
    </font>
    <font>
      <b/>
      <sz val="16"/>
      <color indexed="52"/>
      <name val="Calibri"/>
      <family val="2"/>
    </font>
    <font>
      <b/>
      <sz val="16"/>
      <color indexed="10"/>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0"/>
      <color theme="10"/>
      <name val="Arial"/>
      <family val="2"/>
    </font>
    <font>
      <u val="single"/>
      <sz val="10"/>
      <color theme="11"/>
      <name val="Arial"/>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6"/>
      <color theme="0"/>
      <name val="Arial"/>
      <family val="2"/>
    </font>
    <font>
      <b/>
      <sz val="12"/>
      <color theme="3"/>
      <name val="Calibri"/>
      <family val="2"/>
    </font>
    <font>
      <sz val="12"/>
      <color theme="3"/>
      <name val="Calibri"/>
      <family val="2"/>
    </font>
    <font>
      <b/>
      <sz val="10"/>
      <color theme="3"/>
      <name val="Calibri"/>
      <family val="2"/>
    </font>
    <font>
      <sz val="10"/>
      <color theme="3"/>
      <name val="Arial"/>
      <family val="2"/>
    </font>
    <font>
      <b/>
      <sz val="18"/>
      <color theme="0"/>
      <name val="Calibri"/>
      <family val="2"/>
    </font>
    <font>
      <sz val="8"/>
      <color theme="0"/>
      <name val="Arial"/>
      <family val="2"/>
    </font>
    <font>
      <b/>
      <sz val="9"/>
      <color theme="0"/>
      <name val="Arial"/>
      <family val="2"/>
    </font>
    <font>
      <sz val="11"/>
      <color rgb="FF1F4A7F"/>
      <name val="Calibri"/>
      <family val="2"/>
    </font>
    <font>
      <sz val="11"/>
      <color theme="3"/>
      <name val="Calibri"/>
      <family val="2"/>
    </font>
    <font>
      <b/>
      <sz val="11"/>
      <color theme="3"/>
      <name val="Arial"/>
      <family val="2"/>
    </font>
    <font>
      <b/>
      <sz val="12"/>
      <color theme="3"/>
      <name val="Arial"/>
      <family val="2"/>
    </font>
    <font>
      <b/>
      <sz val="10"/>
      <color theme="3"/>
      <name val="Arial"/>
      <family val="2"/>
    </font>
    <font>
      <sz val="10"/>
      <color theme="3"/>
      <name val="Calibri"/>
      <family val="2"/>
    </font>
    <font>
      <i/>
      <sz val="10"/>
      <color theme="3"/>
      <name val="Calibri"/>
      <family val="2"/>
    </font>
    <font>
      <b/>
      <sz val="8"/>
      <color theme="3"/>
      <name val="Arial"/>
      <family val="2"/>
    </font>
    <font>
      <sz val="8"/>
      <color theme="3"/>
      <name val="Arial"/>
      <family val="2"/>
    </font>
    <font>
      <sz val="10"/>
      <color rgb="FF1F4A7F"/>
      <name val="Arial"/>
      <family val="2"/>
    </font>
    <font>
      <b/>
      <sz val="8"/>
      <color theme="3"/>
      <name val="Calibri"/>
      <family val="2"/>
    </font>
    <font>
      <sz val="8"/>
      <color theme="3"/>
      <name val="Verdana"/>
      <family val="2"/>
    </font>
    <font>
      <sz val="8"/>
      <color theme="3"/>
      <name val="Calibri"/>
      <family val="2"/>
    </font>
    <font>
      <sz val="10"/>
      <color theme="0"/>
      <name val="Arial"/>
      <family val="2"/>
    </font>
    <font>
      <b/>
      <sz val="11"/>
      <color theme="0"/>
      <name val="Arial"/>
      <family val="2"/>
    </font>
    <font>
      <sz val="11"/>
      <color theme="3"/>
      <name val="Arial"/>
      <family val="2"/>
    </font>
    <font>
      <b/>
      <sz val="11"/>
      <color theme="1"/>
      <name val="Arial"/>
      <family val="2"/>
    </font>
    <font>
      <b/>
      <sz val="18"/>
      <color theme="3"/>
      <name val="Calibri"/>
      <family val="2"/>
    </font>
    <font>
      <b/>
      <sz val="16"/>
      <color theme="3"/>
      <name val="Arial"/>
      <family val="2"/>
    </font>
    <font>
      <b/>
      <sz val="9"/>
      <color theme="3"/>
      <name val="Arial"/>
      <family val="2"/>
    </font>
    <font>
      <b/>
      <sz val="16"/>
      <color theme="0"/>
      <name val="Calibri"/>
      <family val="2"/>
    </font>
    <font>
      <b/>
      <sz val="8"/>
      <color theme="0"/>
      <name val="Arial"/>
      <family val="2"/>
    </font>
    <font>
      <i/>
      <sz val="10"/>
      <color theme="3"/>
      <name val="Arial"/>
      <family val="2"/>
    </font>
    <font>
      <b/>
      <sz val="10"/>
      <color rgb="FF0070C0"/>
      <name val="Calibri"/>
      <family val="2"/>
    </font>
    <font>
      <b/>
      <sz val="10"/>
      <color rgb="FF0070C0"/>
      <name val="Arial"/>
      <family val="2"/>
    </font>
    <font>
      <b/>
      <sz val="8"/>
      <color rgb="FF0070C0"/>
      <name val="Arial"/>
      <family val="2"/>
    </font>
    <font>
      <sz val="11"/>
      <color theme="1"/>
      <name val="Arial"/>
      <family val="2"/>
    </font>
    <font>
      <sz val="10"/>
      <color rgb="FFFF0000"/>
      <name val="Arial"/>
      <family val="2"/>
    </font>
    <font>
      <sz val="12"/>
      <color rgb="FFFF0000"/>
      <name val="Calibri"/>
      <family val="2"/>
    </font>
    <font>
      <b/>
      <sz val="11"/>
      <color rgb="FFFF0000"/>
      <name val="Arial"/>
      <family val="2"/>
    </font>
    <font>
      <b/>
      <sz val="10"/>
      <color rgb="FFFF0000"/>
      <name val="Arial"/>
      <family val="2"/>
    </font>
    <font>
      <sz val="10"/>
      <color rgb="FFFF0000"/>
      <name val="Calibri"/>
      <family val="2"/>
    </font>
    <font>
      <b/>
      <sz val="11"/>
      <color rgb="FFFF0000"/>
      <name val="Segoe UI Semilight"/>
      <family val="2"/>
    </font>
    <font>
      <b/>
      <sz val="11"/>
      <color rgb="FF0070C0"/>
      <name val="Segoe UI Semilight"/>
      <family val="2"/>
    </font>
    <font>
      <b/>
      <sz val="14"/>
      <color theme="0"/>
      <name val="Segoe UI Semilight"/>
      <family val="2"/>
    </font>
    <font>
      <sz val="8"/>
      <color theme="0"/>
      <name val="Segoe UI Semilight"/>
      <family val="2"/>
    </font>
    <font>
      <b/>
      <sz val="9"/>
      <color theme="0"/>
      <name val="Segoe UI Semilight"/>
      <family val="2"/>
    </font>
    <font>
      <b/>
      <sz val="16"/>
      <color theme="0"/>
      <name val="Segoe UI Semilight"/>
      <family val="2"/>
    </font>
    <font>
      <sz val="6"/>
      <color theme="0"/>
      <name val="Segoe UI Semilight"/>
      <family val="2"/>
    </font>
    <font>
      <b/>
      <sz val="12"/>
      <color rgb="FF002060"/>
      <name val="Segoe UI Semilight"/>
      <family val="2"/>
    </font>
    <font>
      <b/>
      <sz val="16"/>
      <color rgb="FF002060"/>
      <name val="Segoe UI Semilight"/>
      <family val="2"/>
    </font>
    <font>
      <b/>
      <sz val="18"/>
      <color theme="0"/>
      <name val="Segoe UI Semilight"/>
      <family val="2"/>
    </font>
    <font>
      <i/>
      <sz val="8"/>
      <color theme="1" tint="0.49998000264167786"/>
      <name val="Segoe UI Semilight"/>
      <family val="2"/>
    </font>
    <font>
      <b/>
      <sz val="16"/>
      <color theme="0"/>
      <name val="Segoe UI"/>
      <family val="2"/>
    </font>
    <font>
      <b/>
      <sz val="10"/>
      <color theme="1"/>
      <name val="Segoe UI Semilight"/>
      <family val="2"/>
    </font>
    <font>
      <b/>
      <sz val="11"/>
      <color theme="1"/>
      <name val="Segoe UI Semilight"/>
      <family val="2"/>
    </font>
    <font>
      <b/>
      <sz val="16"/>
      <color rgb="FF7030A0"/>
      <name val="Segoe UI Semilight"/>
      <family val="2"/>
    </font>
    <font>
      <b/>
      <sz val="20"/>
      <color theme="3"/>
      <name val="Calibri"/>
      <family val="2"/>
    </font>
    <font>
      <b/>
      <sz val="18"/>
      <color theme="3"/>
      <name val="Arial"/>
      <family val="2"/>
    </font>
    <font>
      <b/>
      <sz val="12"/>
      <color rgb="FF0070C0"/>
      <name val="Calibri"/>
      <family val="2"/>
    </font>
    <font>
      <b/>
      <sz val="10"/>
      <color rgb="FFFF0000"/>
      <name val="Calibri"/>
      <family val="2"/>
    </font>
    <font>
      <b/>
      <sz val="18"/>
      <color rgb="FF1F4A7F"/>
      <name val="Arial"/>
      <family val="2"/>
    </font>
    <font>
      <b/>
      <u val="single"/>
      <sz val="10"/>
      <color theme="3"/>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0" tint="-0.4999699890613556"/>
        <bgColor indexed="64"/>
      </patternFill>
    </fill>
    <fill>
      <patternFill patternType="solid">
        <fgColor theme="3"/>
        <bgColor indexed="64"/>
      </patternFill>
    </fill>
    <fill>
      <patternFill patternType="solid">
        <fgColor rgb="FFBBBBBB"/>
        <bgColor indexed="64"/>
      </patternFill>
    </fill>
    <fill>
      <patternFill patternType="solid">
        <fgColor rgb="FFFF0000"/>
        <bgColor indexed="64"/>
      </patternFill>
    </fill>
    <fill>
      <patternFill patternType="solid">
        <fgColor rgb="FF92D050"/>
        <bgColor indexed="64"/>
      </patternFill>
    </fill>
    <fill>
      <patternFill patternType="solid">
        <fgColor rgb="FFFFC000"/>
        <bgColor indexed="64"/>
      </patternFill>
    </fill>
    <fill>
      <patternFill patternType="solid">
        <fgColor rgb="FFEBE7F1"/>
        <bgColor indexed="64"/>
      </patternFill>
    </fill>
    <fill>
      <patternFill patternType="solid">
        <fgColor rgb="FF7030A0"/>
        <bgColor indexed="64"/>
      </patternFill>
    </fill>
  </fills>
  <borders count="9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ck">
        <color theme="3"/>
      </left>
      <right>
        <color indexed="63"/>
      </right>
      <top style="thick">
        <color theme="3"/>
      </top>
      <bottom>
        <color indexed="63"/>
      </bottom>
    </border>
    <border>
      <left>
        <color indexed="63"/>
      </left>
      <right style="thick">
        <color theme="3"/>
      </right>
      <top style="thick">
        <color theme="3"/>
      </top>
      <bottom>
        <color indexed="63"/>
      </bottom>
    </border>
    <border>
      <left style="thick">
        <color theme="3"/>
      </left>
      <right>
        <color indexed="63"/>
      </right>
      <top>
        <color indexed="63"/>
      </top>
      <bottom>
        <color indexed="63"/>
      </bottom>
    </border>
    <border>
      <left>
        <color indexed="63"/>
      </left>
      <right style="thick">
        <color theme="3"/>
      </right>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style="thick">
        <color theme="3"/>
      </left>
      <right>
        <color indexed="63"/>
      </right>
      <top>
        <color indexed="63"/>
      </top>
      <bottom style="thick">
        <color theme="3"/>
      </bottom>
    </border>
    <border>
      <left>
        <color indexed="63"/>
      </left>
      <right>
        <color indexed="63"/>
      </right>
      <top>
        <color indexed="63"/>
      </top>
      <bottom style="thick">
        <color theme="3"/>
      </bottom>
    </border>
    <border>
      <left>
        <color indexed="63"/>
      </left>
      <right style="thick">
        <color theme="3"/>
      </right>
      <top>
        <color indexed="63"/>
      </top>
      <bottom style="thick">
        <color theme="3"/>
      </bottom>
    </border>
    <border>
      <left style="medium">
        <color theme="1" tint="0.34999001026153564"/>
      </left>
      <right style="medium">
        <color theme="1" tint="0.34999001026153564"/>
      </right>
      <top style="medium">
        <color theme="1" tint="0.34999001026153564"/>
      </top>
      <bottom style="medium">
        <color theme="1" tint="0.34999001026153564"/>
      </bottom>
    </border>
    <border>
      <left>
        <color indexed="63"/>
      </left>
      <right style="medium">
        <color theme="1" tint="0.34999001026153564"/>
      </right>
      <top style="thin">
        <color theme="1" tint="0.49998000264167786"/>
      </top>
      <bottom style="thin">
        <color theme="1" tint="0.49998000264167786"/>
      </bottom>
    </border>
    <border>
      <left style="thin"/>
      <right style="thin"/>
      <top style="thin"/>
      <bottom style="thin"/>
    </border>
    <border>
      <left>
        <color indexed="63"/>
      </left>
      <right>
        <color indexed="63"/>
      </right>
      <top style="thin"/>
      <bottom>
        <color indexed="63"/>
      </bottom>
    </border>
    <border>
      <left style="thin"/>
      <right style="thin"/>
      <top style="medium"/>
      <bottom style="medium"/>
    </border>
    <border>
      <left style="thin"/>
      <right style="medium"/>
      <top style="medium"/>
      <bottom style="medium"/>
    </border>
    <border>
      <left style="medium"/>
      <right style="medium"/>
      <top style="medium"/>
      <bottom style="medium"/>
    </border>
    <border>
      <left>
        <color indexed="63"/>
      </left>
      <right>
        <color indexed="63"/>
      </right>
      <top style="medium"/>
      <bottom>
        <color indexed="63"/>
      </bottom>
    </border>
    <border>
      <left style="thick">
        <color rgb="FF7030A0"/>
      </left>
      <right>
        <color indexed="63"/>
      </right>
      <top style="thick">
        <color rgb="FF7030A0"/>
      </top>
      <bottom>
        <color indexed="63"/>
      </bottom>
    </border>
    <border>
      <left>
        <color indexed="63"/>
      </left>
      <right>
        <color indexed="63"/>
      </right>
      <top style="thick">
        <color rgb="FF7030A0"/>
      </top>
      <bottom>
        <color indexed="63"/>
      </bottom>
    </border>
    <border>
      <left>
        <color indexed="63"/>
      </left>
      <right style="thick">
        <color rgb="FF7030A0"/>
      </right>
      <top style="thick">
        <color rgb="FF7030A0"/>
      </top>
      <bottom>
        <color indexed="63"/>
      </bottom>
    </border>
    <border>
      <left style="thick">
        <color rgb="FF7030A0"/>
      </left>
      <right>
        <color indexed="63"/>
      </right>
      <top>
        <color indexed="63"/>
      </top>
      <bottom>
        <color indexed="63"/>
      </bottom>
    </border>
    <border>
      <left>
        <color indexed="63"/>
      </left>
      <right style="thick">
        <color rgb="FF7030A0"/>
      </right>
      <top>
        <color indexed="63"/>
      </top>
      <bottom>
        <color indexed="63"/>
      </bottom>
    </border>
    <border>
      <left style="thick">
        <color rgb="FF7030A0"/>
      </left>
      <right>
        <color indexed="63"/>
      </right>
      <top>
        <color indexed="63"/>
      </top>
      <bottom style="thick">
        <color rgb="FF7030A0"/>
      </bottom>
    </border>
    <border>
      <left>
        <color indexed="63"/>
      </left>
      <right>
        <color indexed="63"/>
      </right>
      <top>
        <color indexed="63"/>
      </top>
      <bottom style="thick">
        <color rgb="FF7030A0"/>
      </bottom>
    </border>
    <border>
      <left>
        <color indexed="63"/>
      </left>
      <right style="thick">
        <color rgb="FF7030A0"/>
      </right>
      <top>
        <color indexed="63"/>
      </top>
      <bottom style="thick">
        <color rgb="FF7030A0"/>
      </bottom>
    </border>
    <border>
      <left style="thin"/>
      <right style="thin"/>
      <top>
        <color indexed="63"/>
      </top>
      <bottom style="medium"/>
    </border>
    <border>
      <left style="thin"/>
      <right style="medium"/>
      <top>
        <color indexed="63"/>
      </top>
      <bottom style="medium"/>
    </border>
    <border>
      <left style="thin"/>
      <right/>
      <top style="thin"/>
      <bottom style="thin"/>
    </border>
    <border>
      <left/>
      <right style="thin"/>
      <top style="thin"/>
      <bottom style="thin"/>
    </border>
    <border>
      <left style="medium">
        <color rgb="FF00B050"/>
      </left>
      <right style="thin">
        <color rgb="FF00B050"/>
      </right>
      <top style="medium">
        <color rgb="FF00B050"/>
      </top>
      <bottom style="thin">
        <color rgb="FF00B050"/>
      </bottom>
    </border>
    <border>
      <left style="thin">
        <color rgb="FF00B050"/>
      </left>
      <right style="thin">
        <color rgb="FF00B050"/>
      </right>
      <top style="medium">
        <color rgb="FF00B050"/>
      </top>
      <bottom style="thin">
        <color rgb="FF00B050"/>
      </bottom>
    </border>
    <border>
      <left style="thin">
        <color rgb="FF00B050"/>
      </left>
      <right style="medium">
        <color rgb="FF00B050"/>
      </right>
      <top style="medium">
        <color rgb="FF00B050"/>
      </top>
      <bottom style="thin">
        <color rgb="FF00B050"/>
      </bottom>
    </border>
    <border>
      <left style="thin">
        <color rgb="FF00B050"/>
      </left>
      <right>
        <color indexed="63"/>
      </right>
      <top style="medium">
        <color rgb="FF00B050"/>
      </top>
      <bottom style="thin">
        <color rgb="FF00B050"/>
      </bottom>
    </border>
    <border>
      <left style="medium">
        <color rgb="FF00B050"/>
      </left>
      <right style="thin">
        <color rgb="FF00B050"/>
      </right>
      <top style="thin">
        <color rgb="FF00B050"/>
      </top>
      <bottom style="thin">
        <color rgb="FF00B050"/>
      </bottom>
    </border>
    <border>
      <left style="thin">
        <color rgb="FF00B050"/>
      </left>
      <right style="thin">
        <color rgb="FF00B050"/>
      </right>
      <top style="thin">
        <color rgb="FF00B050"/>
      </top>
      <bottom style="thin">
        <color rgb="FF00B050"/>
      </bottom>
    </border>
    <border>
      <left/>
      <right style="thin"/>
      <top/>
      <bottom/>
    </border>
    <border>
      <left style="medium">
        <color rgb="FFFF0000"/>
      </left>
      <right style="medium">
        <color rgb="FFFF0000"/>
      </right>
      <top style="medium">
        <color rgb="FFFF0000"/>
      </top>
      <bottom style="thin">
        <color rgb="FFFF0000"/>
      </bottom>
    </border>
    <border>
      <left style="medium">
        <color rgb="FFFF0000"/>
      </left>
      <right style="medium">
        <color rgb="FFFF0000"/>
      </right>
      <top style="thin">
        <color rgb="FFFF0000"/>
      </top>
      <bottom style="medium">
        <color rgb="FFFF0000"/>
      </bottom>
    </border>
    <border>
      <left style="medium">
        <color rgb="FFFF0000"/>
      </left>
      <right style="medium">
        <color rgb="FFFF0000"/>
      </right>
      <top style="thin">
        <color rgb="FFFF0000"/>
      </top>
      <bottom style="thin">
        <color rgb="FFFF0000"/>
      </bottom>
    </border>
    <border>
      <left style="thin">
        <color rgb="FF00B050"/>
      </left>
      <right>
        <color indexed="63"/>
      </right>
      <top style="thin">
        <color rgb="FF00B050"/>
      </top>
      <bottom style="thin">
        <color rgb="FF00B050"/>
      </bottom>
    </border>
    <border>
      <left style="thin">
        <color rgb="FF00B050"/>
      </left>
      <right style="medium">
        <color rgb="FF00B050"/>
      </right>
      <top style="thin">
        <color rgb="FF00B050"/>
      </top>
      <bottom style="thin">
        <color rgb="FF00B050"/>
      </bottom>
    </border>
    <border>
      <left>
        <color indexed="63"/>
      </left>
      <right style="thin">
        <color rgb="FF00B050"/>
      </right>
      <top style="thin">
        <color rgb="FF00B050"/>
      </top>
      <bottom style="medium">
        <color rgb="FF00B050"/>
      </bottom>
    </border>
    <border>
      <left style="thin">
        <color rgb="FF00B050"/>
      </left>
      <right style="thin">
        <color rgb="FF00B050"/>
      </right>
      <top style="thin">
        <color rgb="FF00B050"/>
      </top>
      <bottom style="medium">
        <color rgb="FF00B050"/>
      </bottom>
    </border>
    <border>
      <left style="thin">
        <color rgb="FF00B050"/>
      </left>
      <right style="medium">
        <color rgb="FF00B050"/>
      </right>
      <top style="thin">
        <color rgb="FF00B050"/>
      </top>
      <bottom style="medium">
        <color rgb="FF00B050"/>
      </bottom>
    </border>
    <border>
      <left style="medium">
        <color rgb="FFFF0000"/>
      </left>
      <right>
        <color indexed="63"/>
      </right>
      <top style="thin">
        <color rgb="FFFF0000"/>
      </top>
      <bottom style="thin">
        <color rgb="FFFF0000"/>
      </bottom>
    </border>
    <border>
      <left>
        <color indexed="63"/>
      </left>
      <right>
        <color indexed="63"/>
      </right>
      <top style="thin">
        <color rgb="FFFF0000"/>
      </top>
      <bottom style="thin">
        <color rgb="FFFF0000"/>
      </bottom>
    </border>
    <border>
      <left>
        <color indexed="63"/>
      </left>
      <right style="medium">
        <color rgb="FFFF0000"/>
      </right>
      <top style="thin">
        <color rgb="FFFF0000"/>
      </top>
      <bottom style="thin">
        <color rgb="FFFF0000"/>
      </bottom>
    </border>
    <border>
      <left style="thin">
        <color rgb="FF00B050"/>
      </left>
      <right>
        <color indexed="63"/>
      </right>
      <top style="thin">
        <color rgb="FF00B050"/>
      </top>
      <bottom style="medium">
        <color rgb="FF00B050"/>
      </bottom>
    </border>
    <border>
      <left style="medium">
        <color rgb="FF00B050"/>
      </left>
      <right style="thin">
        <color rgb="FF00B050"/>
      </right>
      <top style="thin">
        <color rgb="FF00B050"/>
      </top>
      <bottom style="medium">
        <color rgb="FF00B050"/>
      </bottom>
    </border>
    <border>
      <left>
        <color indexed="63"/>
      </left>
      <right style="thin">
        <color rgb="FF00B050"/>
      </right>
      <top style="thin">
        <color rgb="FF00B050"/>
      </top>
      <bottom style="thin">
        <color rgb="FF00B050"/>
      </bottom>
    </border>
    <border>
      <left>
        <color indexed="63"/>
      </left>
      <right style="thin">
        <color rgb="FF00B050"/>
      </right>
      <top style="medium">
        <color rgb="FF00B050"/>
      </top>
      <bottom style="thin">
        <color rgb="FF00B050"/>
      </bottom>
    </border>
    <border>
      <left/>
      <right style="thick">
        <color rgb="FF7030A0"/>
      </right>
      <top style="thin"/>
      <bottom style="thin"/>
    </border>
    <border>
      <left style="medium"/>
      <right>
        <color indexed="63"/>
      </right>
      <top style="medium"/>
      <bottom>
        <color indexed="63"/>
      </bottom>
    </border>
    <border>
      <left>
        <color indexed="63"/>
      </left>
      <right style="medium"/>
      <top style="medium"/>
      <bottom>
        <color indexed="63"/>
      </bottom>
    </border>
    <border>
      <left style="medium"/>
      <right style="thin"/>
      <top>
        <color indexed="63"/>
      </top>
      <bottom style="medium"/>
    </border>
    <border>
      <left style="medium"/>
      <right style="thin"/>
      <top style="medium"/>
      <bottom style="medium"/>
    </border>
    <border>
      <left>
        <color indexed="63"/>
      </left>
      <right>
        <color indexed="63"/>
      </right>
      <top style="medium"/>
      <bottom style="thick">
        <color rgb="FF7030A0"/>
      </bottom>
    </border>
    <border>
      <left style="medium">
        <color rgb="FF002060"/>
      </left>
      <right>
        <color indexed="63"/>
      </right>
      <top style="medium">
        <color rgb="FF002060"/>
      </top>
      <bottom style="medium">
        <color rgb="FF002060"/>
      </bottom>
    </border>
    <border>
      <left>
        <color indexed="63"/>
      </left>
      <right>
        <color indexed="63"/>
      </right>
      <top style="medium">
        <color rgb="FF002060"/>
      </top>
      <bottom style="medium">
        <color rgb="FF002060"/>
      </bottom>
    </border>
    <border>
      <left>
        <color indexed="63"/>
      </left>
      <right style="medium">
        <color rgb="FF002060"/>
      </right>
      <top style="medium">
        <color rgb="FF002060"/>
      </top>
      <bottom style="medium">
        <color rgb="FF002060"/>
      </bottom>
    </border>
    <border>
      <left style="medium">
        <color rgb="FF7030A0"/>
      </left>
      <right>
        <color indexed="63"/>
      </right>
      <top style="medium">
        <color rgb="FF7030A0"/>
      </top>
      <bottom style="medium">
        <color rgb="FF7030A0"/>
      </bottom>
    </border>
    <border>
      <left>
        <color indexed="63"/>
      </left>
      <right>
        <color indexed="63"/>
      </right>
      <top style="medium">
        <color rgb="FF7030A0"/>
      </top>
      <bottom style="medium">
        <color rgb="FF7030A0"/>
      </bottom>
    </border>
    <border>
      <left>
        <color indexed="63"/>
      </left>
      <right style="medium">
        <color rgb="FF7030A0"/>
      </right>
      <top style="medium">
        <color rgb="FF7030A0"/>
      </top>
      <bottom style="medium">
        <color rgb="FF7030A0"/>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ck">
        <color theme="3"/>
      </top>
      <bottom>
        <color indexed="63"/>
      </bottom>
    </border>
    <border>
      <left style="medium">
        <color theme="1" tint="0.34999001026153564"/>
      </left>
      <right>
        <color indexed="63"/>
      </right>
      <top style="medium">
        <color theme="1" tint="0.34999001026153564"/>
      </top>
      <bottom style="medium">
        <color theme="1" tint="0.34999001026153564"/>
      </bottom>
    </border>
    <border>
      <left>
        <color indexed="63"/>
      </left>
      <right>
        <color indexed="63"/>
      </right>
      <top style="medium">
        <color theme="1" tint="0.34999001026153564"/>
      </top>
      <bottom style="medium">
        <color theme="1" tint="0.34999001026153564"/>
      </bottom>
    </border>
    <border>
      <left>
        <color indexed="63"/>
      </left>
      <right style="medium">
        <color theme="1" tint="0.34999001026153564"/>
      </right>
      <top style="medium">
        <color theme="1" tint="0.34999001026153564"/>
      </top>
      <bottom style="medium">
        <color theme="1" tint="0.34999001026153564"/>
      </bottom>
    </border>
    <border>
      <left style="medium">
        <color theme="1" tint="0.49998000264167786"/>
      </left>
      <right>
        <color indexed="63"/>
      </right>
      <top style="medium">
        <color theme="1" tint="0.49998000264167786"/>
      </top>
      <bottom style="medium">
        <color theme="1" tint="0.49998000264167786"/>
      </bottom>
    </border>
    <border>
      <left>
        <color indexed="63"/>
      </left>
      <right>
        <color indexed="63"/>
      </right>
      <top style="medium">
        <color theme="1" tint="0.49998000264167786"/>
      </top>
      <bottom style="medium">
        <color theme="1" tint="0.49998000264167786"/>
      </bottom>
    </border>
    <border>
      <left>
        <color indexed="63"/>
      </left>
      <right style="medium">
        <color theme="1" tint="0.49998000264167786"/>
      </right>
      <top style="medium">
        <color theme="1" tint="0.49998000264167786"/>
      </top>
      <bottom style="medium">
        <color theme="1" tint="0.49998000264167786"/>
      </bottom>
    </border>
    <border>
      <left style="thin">
        <color theme="1" tint="0.49998000264167786"/>
      </left>
      <right>
        <color indexed="63"/>
      </right>
      <top style="thin">
        <color theme="1" tint="0.49998000264167786"/>
      </top>
      <bottom style="thin">
        <color theme="1" tint="0.49998000264167786"/>
      </bottom>
    </border>
    <border>
      <left>
        <color indexed="63"/>
      </left>
      <right style="thin">
        <color theme="1" tint="0.49998000264167786"/>
      </right>
      <top style="thin">
        <color theme="1" tint="0.49998000264167786"/>
      </top>
      <bottom style="thin">
        <color theme="1" tint="0.49998000264167786"/>
      </bottom>
    </border>
    <border>
      <left style="medium">
        <color theme="1" tint="0.34999001026153564"/>
      </left>
      <right>
        <color indexed="63"/>
      </right>
      <top style="thin"/>
      <bottom style="thin"/>
    </border>
    <border>
      <left>
        <color indexed="63"/>
      </left>
      <right style="medium">
        <color theme="1" tint="0.34999001026153564"/>
      </right>
      <top style="thin"/>
      <bottom style="thin"/>
    </border>
    <border>
      <left style="medium"/>
      <right>
        <color indexed="63"/>
      </right>
      <top style="thin">
        <color theme="1" tint="0.49998000264167786"/>
      </top>
      <bottom style="thin">
        <color theme="1" tint="0.49998000264167786"/>
      </bottom>
    </border>
    <border>
      <left>
        <color indexed="63"/>
      </left>
      <right>
        <color indexed="63"/>
      </right>
      <top style="thin">
        <color theme="1" tint="0.49998000264167786"/>
      </top>
      <bottom style="thin">
        <color theme="1" tint="0.49998000264167786"/>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5">
    <xf numFmtId="0" fontId="0" fillId="0" borderId="0">
      <alignment/>
      <protection/>
    </xf>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3" fillId="2" borderId="0" applyNumberFormat="0" applyBorder="0" applyAlignment="0" applyProtection="0"/>
    <xf numFmtId="0" fontId="123" fillId="3" borderId="0" applyNumberFormat="0" applyBorder="0" applyAlignment="0" applyProtection="0"/>
    <xf numFmtId="0" fontId="123" fillId="4" borderId="0" applyNumberFormat="0" applyBorder="0" applyAlignment="0" applyProtection="0"/>
    <xf numFmtId="0" fontId="123" fillId="5" borderId="0" applyNumberFormat="0" applyBorder="0" applyAlignment="0" applyProtection="0"/>
    <xf numFmtId="0" fontId="123" fillId="6" borderId="0" applyNumberFormat="0" applyBorder="0" applyAlignment="0" applyProtection="0"/>
    <xf numFmtId="0" fontId="123" fillId="7" borderId="0" applyNumberFormat="0" applyBorder="0" applyAlignment="0" applyProtection="0"/>
    <xf numFmtId="0" fontId="123" fillId="8" borderId="0" applyNumberFormat="0" applyBorder="0" applyAlignment="0" applyProtection="0"/>
    <xf numFmtId="0" fontId="123" fillId="9" borderId="0" applyNumberFormat="0" applyBorder="0" applyAlignment="0" applyProtection="0"/>
    <xf numFmtId="0" fontId="123" fillId="10" borderId="0" applyNumberFormat="0" applyBorder="0" applyAlignment="0" applyProtection="0"/>
    <xf numFmtId="0" fontId="123" fillId="11" borderId="0" applyNumberFormat="0" applyBorder="0" applyAlignment="0" applyProtection="0"/>
    <xf numFmtId="0" fontId="123" fillId="12" borderId="0" applyNumberFormat="0" applyBorder="0" applyAlignment="0" applyProtection="0"/>
    <xf numFmtId="0" fontId="123" fillId="13" borderId="0" applyNumberFormat="0" applyBorder="0" applyAlignment="0" applyProtection="0"/>
    <xf numFmtId="0" fontId="124" fillId="14" borderId="0" applyNumberFormat="0" applyBorder="0" applyAlignment="0" applyProtection="0"/>
    <xf numFmtId="0" fontId="124" fillId="15" borderId="0" applyNumberFormat="0" applyBorder="0" applyAlignment="0" applyProtection="0"/>
    <xf numFmtId="0" fontId="124" fillId="16" borderId="0" applyNumberFormat="0" applyBorder="0" applyAlignment="0" applyProtection="0"/>
    <xf numFmtId="0" fontId="124" fillId="17" borderId="0" applyNumberFormat="0" applyBorder="0" applyAlignment="0" applyProtection="0"/>
    <xf numFmtId="0" fontId="124" fillId="18" borderId="0" applyNumberFormat="0" applyBorder="0" applyAlignment="0" applyProtection="0"/>
    <xf numFmtId="0" fontId="124" fillId="19" borderId="0" applyNumberFormat="0" applyBorder="0" applyAlignment="0" applyProtection="0"/>
    <xf numFmtId="0" fontId="124" fillId="20" borderId="0" applyNumberFormat="0" applyBorder="0" applyAlignment="0" applyProtection="0"/>
    <xf numFmtId="0" fontId="124" fillId="21" borderId="0" applyNumberFormat="0" applyBorder="0" applyAlignment="0" applyProtection="0"/>
    <xf numFmtId="0" fontId="124" fillId="22" borderId="0" applyNumberFormat="0" applyBorder="0" applyAlignment="0" applyProtection="0"/>
    <xf numFmtId="0" fontId="124" fillId="23" borderId="0" applyNumberFormat="0" applyBorder="0" applyAlignment="0" applyProtection="0"/>
    <xf numFmtId="0" fontId="124" fillId="24" borderId="0" applyNumberFormat="0" applyBorder="0" applyAlignment="0" applyProtection="0"/>
    <xf numFmtId="0" fontId="124" fillId="25" borderId="0" applyNumberFormat="0" applyBorder="0" applyAlignment="0" applyProtection="0"/>
    <xf numFmtId="0" fontId="125" fillId="0" borderId="0" applyNumberFormat="0" applyFill="0" applyBorder="0" applyAlignment="0" applyProtection="0"/>
    <xf numFmtId="0" fontId="126" fillId="26" borderId="1" applyNumberFormat="0" applyAlignment="0" applyProtection="0"/>
    <xf numFmtId="0" fontId="127" fillId="0" borderId="2" applyNumberFormat="0" applyFill="0" applyAlignment="0" applyProtection="0"/>
    <xf numFmtId="0" fontId="128" fillId="27" borderId="1" applyNumberFormat="0" applyAlignment="0" applyProtection="0"/>
    <xf numFmtId="0" fontId="129" fillId="28" borderId="0" applyNumberFormat="0" applyBorder="0" applyAlignment="0" applyProtection="0"/>
    <xf numFmtId="0" fontId="130" fillId="0" borderId="0" applyNumberFormat="0" applyFill="0" applyBorder="0" applyAlignment="0" applyProtection="0"/>
    <xf numFmtId="0" fontId="131" fillId="0" borderId="0" applyNumberFormat="0" applyFill="0" applyBorder="0" applyAlignment="0" applyProtection="0"/>
    <xf numFmtId="43" fontId="123" fillId="0" borderId="0" applyFont="0" applyFill="0" applyBorder="0" applyAlignment="0" applyProtection="0"/>
    <xf numFmtId="41" fontId="123" fillId="0" borderId="0" applyFont="0" applyFill="0" applyBorder="0" applyAlignment="0" applyProtection="0"/>
    <xf numFmtId="44" fontId="123" fillId="0" borderId="0" applyFont="0" applyFill="0" applyBorder="0" applyAlignment="0" applyProtection="0"/>
    <xf numFmtId="42" fontId="123" fillId="0" borderId="0" applyFont="0" applyFill="0" applyBorder="0" applyAlignment="0" applyProtection="0"/>
    <xf numFmtId="0" fontId="132" fillId="29" borderId="0" applyNumberFormat="0" applyBorder="0" applyAlignment="0" applyProtection="0"/>
    <xf numFmtId="0" fontId="0" fillId="0" borderId="0">
      <alignment/>
      <protection/>
    </xf>
    <xf numFmtId="0" fontId="0" fillId="0" borderId="0">
      <alignment/>
      <protection/>
    </xf>
    <xf numFmtId="0" fontId="123" fillId="30" borderId="3" applyNumberFormat="0" applyFont="0" applyAlignment="0" applyProtection="0"/>
    <xf numFmtId="9" fontId="123" fillId="0" borderId="0" applyFont="0" applyFill="0" applyBorder="0" applyAlignment="0" applyProtection="0"/>
    <xf numFmtId="0" fontId="133" fillId="31" borderId="0" applyNumberFormat="0" applyBorder="0" applyAlignment="0" applyProtection="0"/>
    <xf numFmtId="0" fontId="134" fillId="26" borderId="4" applyNumberFormat="0" applyAlignment="0" applyProtection="0"/>
    <xf numFmtId="0" fontId="135" fillId="0" borderId="0" applyNumberFormat="0" applyFill="0" applyBorder="0" applyAlignment="0" applyProtection="0"/>
    <xf numFmtId="0" fontId="136" fillId="0" borderId="0" applyNumberFormat="0" applyFill="0" applyBorder="0" applyAlignment="0" applyProtection="0"/>
    <xf numFmtId="0" fontId="137" fillId="0" borderId="5" applyNumberFormat="0" applyFill="0" applyAlignment="0" applyProtection="0"/>
    <xf numFmtId="0" fontId="138" fillId="0" borderId="6" applyNumberFormat="0" applyFill="0" applyAlignment="0" applyProtection="0"/>
    <xf numFmtId="0" fontId="139" fillId="0" borderId="7" applyNumberFormat="0" applyFill="0" applyAlignment="0" applyProtection="0"/>
    <xf numFmtId="0" fontId="139" fillId="0" borderId="0" applyNumberFormat="0" applyFill="0" applyBorder="0" applyAlignment="0" applyProtection="0"/>
    <xf numFmtId="0" fontId="140" fillId="0" borderId="8" applyNumberFormat="0" applyFill="0" applyAlignment="0" applyProtection="0"/>
    <xf numFmtId="0" fontId="141" fillId="32" borderId="9" applyNumberFormat="0" applyAlignment="0" applyProtection="0"/>
  </cellStyleXfs>
  <cellXfs count="442">
    <xf numFmtId="0" fontId="0" fillId="0" borderId="0" xfId="0" applyAlignment="1">
      <alignment/>
    </xf>
    <xf numFmtId="0" fontId="0" fillId="0" borderId="0" xfId="52">
      <alignment/>
      <protection/>
    </xf>
    <xf numFmtId="0" fontId="4" fillId="0" borderId="0" xfId="52" applyFont="1">
      <alignment/>
      <protection/>
    </xf>
    <xf numFmtId="0" fontId="5" fillId="0" borderId="0" xfId="52" applyFont="1">
      <alignment/>
      <protection/>
    </xf>
    <xf numFmtId="0" fontId="142" fillId="2" borderId="10" xfId="51" applyFont="1" applyFill="1" applyBorder="1" applyAlignment="1">
      <alignment horizontal="centerContinuous" vertical="center"/>
      <protection/>
    </xf>
    <xf numFmtId="0" fontId="0" fillId="2" borderId="11" xfId="51" applyFill="1" applyBorder="1" applyAlignment="1">
      <alignment horizontal="centerContinuous"/>
      <protection/>
    </xf>
    <xf numFmtId="0" fontId="0" fillId="0" borderId="0" xfId="51">
      <alignment/>
      <protection/>
    </xf>
    <xf numFmtId="0" fontId="0" fillId="2" borderId="12" xfId="51" applyFill="1" applyBorder="1" applyAlignment="1">
      <alignment/>
      <protection/>
    </xf>
    <xf numFmtId="0" fontId="0" fillId="2" borderId="13" xfId="51" applyFill="1" applyBorder="1" applyAlignment="1">
      <alignment/>
      <protection/>
    </xf>
    <xf numFmtId="0" fontId="0" fillId="0" borderId="0" xfId="51" applyAlignment="1">
      <alignment/>
      <protection/>
    </xf>
    <xf numFmtId="0" fontId="59" fillId="0" borderId="12" xfId="51" applyFont="1" applyBorder="1">
      <alignment/>
      <protection/>
    </xf>
    <xf numFmtId="0" fontId="143" fillId="0" borderId="0" xfId="51" applyFont="1" applyBorder="1" applyAlignment="1">
      <alignment horizontal="left"/>
      <protection/>
    </xf>
    <xf numFmtId="0" fontId="144" fillId="0" borderId="0" xfId="51" applyFont="1" applyBorder="1" applyAlignment="1">
      <alignment horizontal="centerContinuous"/>
      <protection/>
    </xf>
    <xf numFmtId="0" fontId="145" fillId="0" borderId="0" xfId="51" applyFont="1" applyBorder="1" applyAlignment="1">
      <alignment vertical="center"/>
      <protection/>
    </xf>
    <xf numFmtId="0" fontId="144" fillId="0" borderId="0" xfId="51" applyFont="1" applyBorder="1">
      <alignment/>
      <protection/>
    </xf>
    <xf numFmtId="0" fontId="139" fillId="0" borderId="0" xfId="51" applyFont="1" applyBorder="1" applyAlignment="1">
      <alignment horizontal="left"/>
      <protection/>
    </xf>
    <xf numFmtId="0" fontId="59" fillId="0" borderId="13" xfId="51" applyFont="1" applyBorder="1">
      <alignment/>
      <protection/>
    </xf>
    <xf numFmtId="0" fontId="59" fillId="0" borderId="0" xfId="51" applyFont="1">
      <alignment/>
      <protection/>
    </xf>
    <xf numFmtId="0" fontId="143" fillId="0" borderId="0" xfId="51" applyFont="1" applyBorder="1">
      <alignment/>
      <protection/>
    </xf>
    <xf numFmtId="0" fontId="62" fillId="0" borderId="0" xfId="51" applyFont="1" applyFill="1" applyBorder="1" applyAlignment="1">
      <alignment vertical="center"/>
      <protection/>
    </xf>
    <xf numFmtId="0" fontId="145" fillId="0" borderId="0" xfId="51" applyFont="1" applyBorder="1" applyAlignment="1">
      <alignment horizontal="left" vertical="center"/>
      <protection/>
    </xf>
    <xf numFmtId="0" fontId="145" fillId="0" borderId="0" xfId="51" applyFont="1" applyBorder="1" applyAlignment="1">
      <alignment horizontal="center" vertical="center"/>
      <protection/>
    </xf>
    <xf numFmtId="0" fontId="143" fillId="0" borderId="0" xfId="51" applyFont="1" applyBorder="1" applyAlignment="1">
      <alignment horizontal="left" vertical="center"/>
      <protection/>
    </xf>
    <xf numFmtId="0" fontId="146" fillId="0" borderId="0" xfId="51" applyFont="1" applyBorder="1">
      <alignment/>
      <protection/>
    </xf>
    <xf numFmtId="0" fontId="146" fillId="0" borderId="0" xfId="51" applyFont="1" applyBorder="1" applyAlignment="1">
      <alignment horizontal="centerContinuous"/>
      <protection/>
    </xf>
    <xf numFmtId="0" fontId="143" fillId="0" borderId="0" xfId="51" applyFont="1" applyBorder="1" applyAlignment="1">
      <alignment horizontal="left" vertical="center"/>
      <protection/>
    </xf>
    <xf numFmtId="0" fontId="143" fillId="0" borderId="0" xfId="51" applyFont="1" applyBorder="1" applyAlignment="1">
      <alignment horizontal="centerContinuous"/>
      <protection/>
    </xf>
    <xf numFmtId="0" fontId="144" fillId="0" borderId="14" xfId="51" applyFont="1" applyBorder="1" applyAlignment="1">
      <alignment horizontal="center" vertical="center"/>
      <protection/>
    </xf>
    <xf numFmtId="0" fontId="144" fillId="0" borderId="0" xfId="51" applyFont="1" applyBorder="1" applyAlignment="1">
      <alignment vertical="center"/>
      <protection/>
    </xf>
    <xf numFmtId="0" fontId="144" fillId="0" borderId="15" xfId="51" applyFont="1" applyBorder="1" applyAlignment="1">
      <alignment vertical="center"/>
      <protection/>
    </xf>
    <xf numFmtId="0" fontId="144" fillId="0" borderId="15" xfId="51" applyFont="1" applyBorder="1" applyAlignment="1">
      <alignment horizontal="centerContinuous" vertical="center"/>
      <protection/>
    </xf>
    <xf numFmtId="0" fontId="144" fillId="0" borderId="0" xfId="51" applyFont="1" applyBorder="1" applyAlignment="1">
      <alignment horizontal="centerContinuous" vertical="center"/>
      <protection/>
    </xf>
    <xf numFmtId="0" fontId="62" fillId="0" borderId="0" xfId="51" applyFont="1" applyBorder="1" applyAlignment="1">
      <alignment horizontal="left"/>
      <protection/>
    </xf>
    <xf numFmtId="0" fontId="59" fillId="0" borderId="0" xfId="51" applyFont="1" applyBorder="1">
      <alignment/>
      <protection/>
    </xf>
    <xf numFmtId="0" fontId="59" fillId="0" borderId="0" xfId="51" applyFont="1" applyBorder="1" applyAlignment="1">
      <alignment horizontal="centerContinuous"/>
      <protection/>
    </xf>
    <xf numFmtId="0" fontId="59" fillId="0" borderId="0" xfId="51" applyFont="1" applyBorder="1" applyAlignment="1">
      <alignment horizontal="center"/>
      <protection/>
    </xf>
    <xf numFmtId="0" fontId="59" fillId="0" borderId="0" xfId="51" applyFont="1" applyBorder="1" applyAlignment="1">
      <alignment/>
      <protection/>
    </xf>
    <xf numFmtId="0" fontId="0" fillId="0" borderId="12" xfId="51" applyBorder="1">
      <alignment/>
      <protection/>
    </xf>
    <xf numFmtId="0" fontId="147" fillId="33" borderId="0" xfId="51" applyFont="1" applyFill="1" applyBorder="1" applyAlignment="1">
      <alignment horizontal="left" vertical="center"/>
      <protection/>
    </xf>
    <xf numFmtId="0" fontId="2" fillId="33" borderId="0" xfId="51" applyFont="1" applyFill="1" applyBorder="1" applyAlignment="1">
      <alignment/>
      <protection/>
    </xf>
    <xf numFmtId="0" fontId="148" fillId="33" borderId="0" xfId="51" applyFont="1" applyFill="1" applyBorder="1" applyAlignment="1">
      <alignment vertical="center"/>
      <protection/>
    </xf>
    <xf numFmtId="0" fontId="0" fillId="33" borderId="0" xfId="51" applyFill="1" applyBorder="1">
      <alignment/>
      <protection/>
    </xf>
    <xf numFmtId="0" fontId="149" fillId="33" borderId="0" xfId="51" applyFont="1" applyFill="1" applyBorder="1" applyAlignment="1">
      <alignment horizontal="center" vertical="center"/>
      <protection/>
    </xf>
    <xf numFmtId="0" fontId="0" fillId="0" borderId="13" xfId="51" applyBorder="1">
      <alignment/>
      <protection/>
    </xf>
    <xf numFmtId="0" fontId="0" fillId="0" borderId="0" xfId="51" applyFill="1" applyBorder="1">
      <alignment/>
      <protection/>
    </xf>
    <xf numFmtId="0" fontId="3" fillId="33" borderId="0" xfId="51" applyFont="1" applyFill="1" applyBorder="1" applyAlignment="1">
      <alignment horizontal="center" vertical="center"/>
      <protection/>
    </xf>
    <xf numFmtId="0" fontId="139" fillId="0" borderId="0" xfId="51" applyFont="1" applyFill="1" applyBorder="1" applyAlignment="1">
      <alignment vertical="top" wrapText="1"/>
      <protection/>
    </xf>
    <xf numFmtId="0" fontId="150" fillId="0" borderId="0" xfId="51" applyFont="1" applyFill="1" applyBorder="1" applyAlignment="1">
      <alignment vertical="top"/>
      <protection/>
    </xf>
    <xf numFmtId="0" fontId="151" fillId="0" borderId="0" xfId="51" applyFont="1" applyFill="1" applyBorder="1" applyAlignment="1">
      <alignment vertical="top"/>
      <protection/>
    </xf>
    <xf numFmtId="0" fontId="139" fillId="0" borderId="0" xfId="51" applyFont="1" applyFill="1" applyBorder="1" applyAlignment="1">
      <alignment vertical="top"/>
      <protection/>
    </xf>
    <xf numFmtId="0" fontId="5" fillId="0" borderId="13" xfId="51" applyFont="1" applyBorder="1" applyAlignment="1">
      <alignment horizontal="center" vertical="center"/>
      <protection/>
    </xf>
    <xf numFmtId="0" fontId="0" fillId="0" borderId="0" xfId="51" applyFont="1">
      <alignment/>
      <protection/>
    </xf>
    <xf numFmtId="0" fontId="67" fillId="33" borderId="0" xfId="51" applyFont="1" applyFill="1" applyBorder="1" applyAlignment="1">
      <alignment horizontal="center" vertical="center"/>
      <protection/>
    </xf>
    <xf numFmtId="0" fontId="152" fillId="0" borderId="0" xfId="51" applyFont="1" applyFill="1" applyBorder="1" applyAlignment="1">
      <alignment horizontal="left" vertical="center"/>
      <protection/>
    </xf>
    <xf numFmtId="0" fontId="153" fillId="0" borderId="0" xfId="51" applyFont="1" applyFill="1" applyBorder="1" applyAlignment="1">
      <alignment vertical="top"/>
      <protection/>
    </xf>
    <xf numFmtId="0" fontId="154" fillId="0" borderId="0" xfId="51" applyFont="1" applyFill="1" applyBorder="1" applyAlignment="1">
      <alignment horizontal="center" vertical="center"/>
      <protection/>
    </xf>
    <xf numFmtId="0" fontId="139" fillId="0" borderId="0" xfId="51" applyFont="1" applyFill="1" applyBorder="1" applyAlignment="1">
      <alignment/>
      <protection/>
    </xf>
    <xf numFmtId="0" fontId="151" fillId="0" borderId="0" xfId="51" applyFont="1" applyFill="1" applyBorder="1" applyAlignment="1">
      <alignment/>
      <protection/>
    </xf>
    <xf numFmtId="0" fontId="155" fillId="0" borderId="0" xfId="51" applyFont="1" applyFill="1" applyBorder="1" applyAlignment="1">
      <alignment/>
      <protection/>
    </xf>
    <xf numFmtId="0" fontId="151" fillId="0" borderId="0" xfId="51" applyFont="1" applyFill="1" applyBorder="1" applyAlignment="1">
      <alignment horizontal="center"/>
      <protection/>
    </xf>
    <xf numFmtId="0" fontId="155" fillId="0" borderId="0" xfId="51" applyFont="1" applyFill="1" applyBorder="1">
      <alignment/>
      <protection/>
    </xf>
    <xf numFmtId="0" fontId="155" fillId="0" borderId="0" xfId="51" applyFont="1" applyBorder="1">
      <alignment/>
      <protection/>
    </xf>
    <xf numFmtId="0" fontId="156" fillId="0" borderId="0" xfId="51" applyFont="1" applyFill="1" applyBorder="1" applyAlignment="1">
      <alignment vertical="center"/>
      <protection/>
    </xf>
    <xf numFmtId="0" fontId="157" fillId="0" borderId="0" xfId="51" applyFont="1" applyFill="1" applyBorder="1" applyAlignment="1">
      <alignment/>
      <protection/>
    </xf>
    <xf numFmtId="0" fontId="158" fillId="0" borderId="0" xfId="51" applyFont="1" applyFill="1" applyBorder="1">
      <alignment/>
      <protection/>
    </xf>
    <xf numFmtId="0" fontId="158" fillId="0" borderId="0" xfId="51" applyFont="1" applyBorder="1">
      <alignment/>
      <protection/>
    </xf>
    <xf numFmtId="0" fontId="152" fillId="0" borderId="0" xfId="51" applyFont="1" applyFill="1" applyBorder="1" applyAlignment="1">
      <alignment/>
      <protection/>
    </xf>
    <xf numFmtId="0" fontId="146" fillId="0" borderId="0" xfId="51" applyFont="1" applyFill="1" applyBorder="1">
      <alignment/>
      <protection/>
    </xf>
    <xf numFmtId="0" fontId="159" fillId="0" borderId="0" xfId="51" applyFont="1" applyBorder="1">
      <alignment/>
      <protection/>
    </xf>
    <xf numFmtId="0" fontId="4" fillId="0" borderId="0" xfId="51" applyFont="1" applyFill="1" applyBorder="1" applyAlignment="1">
      <alignment horizontal="left" vertical="center"/>
      <protection/>
    </xf>
    <xf numFmtId="0" fontId="160" fillId="0" borderId="0" xfId="51" applyFont="1" applyFill="1" applyBorder="1" applyAlignment="1">
      <alignment/>
      <protection/>
    </xf>
    <xf numFmtId="0" fontId="155" fillId="0" borderId="0" xfId="51" applyFont="1" applyFill="1" applyBorder="1" applyAlignment="1">
      <alignment horizontal="left"/>
      <protection/>
    </xf>
    <xf numFmtId="0" fontId="161" fillId="0" borderId="0" xfId="51" applyFont="1" applyBorder="1">
      <alignment/>
      <protection/>
    </xf>
    <xf numFmtId="0" fontId="151" fillId="0" borderId="0" xfId="51" applyFont="1" applyFill="1" applyBorder="1" applyAlignment="1">
      <alignment horizontal="left" vertical="top"/>
      <protection/>
    </xf>
    <xf numFmtId="0" fontId="162" fillId="0" borderId="0" xfId="51" applyFont="1" applyBorder="1">
      <alignment/>
      <protection/>
    </xf>
    <xf numFmtId="0" fontId="151" fillId="0" borderId="0" xfId="51" applyFont="1" applyBorder="1">
      <alignment/>
      <protection/>
    </xf>
    <xf numFmtId="0" fontId="139" fillId="0" borderId="0" xfId="51" applyFont="1" applyFill="1" applyBorder="1" applyAlignment="1">
      <alignment horizontal="left"/>
      <protection/>
    </xf>
    <xf numFmtId="0" fontId="151" fillId="0" borderId="0" xfId="51" applyFont="1" applyFill="1" applyBorder="1">
      <alignment/>
      <protection/>
    </xf>
    <xf numFmtId="0" fontId="67" fillId="0" borderId="0" xfId="51" applyFont="1" applyFill="1" applyBorder="1" applyAlignment="1">
      <alignment/>
      <protection/>
    </xf>
    <xf numFmtId="0" fontId="3" fillId="0" borderId="0" xfId="51" applyFont="1" applyFill="1" applyBorder="1" applyAlignment="1">
      <alignment/>
      <protection/>
    </xf>
    <xf numFmtId="0" fontId="3" fillId="0" borderId="0" xfId="51" applyFont="1" applyFill="1" applyBorder="1" applyAlignment="1">
      <alignment horizontal="left"/>
      <protection/>
    </xf>
    <xf numFmtId="0" fontId="79" fillId="0" borderId="0" xfId="51" applyFont="1" applyFill="1" applyBorder="1" applyAlignment="1">
      <alignment horizontal="left"/>
      <protection/>
    </xf>
    <xf numFmtId="0" fontId="0" fillId="0" borderId="0" xfId="51" applyBorder="1">
      <alignment/>
      <protection/>
    </xf>
    <xf numFmtId="0" fontId="147" fillId="34" borderId="0" xfId="51" applyFont="1" applyFill="1" applyBorder="1" applyAlignment="1">
      <alignment/>
      <protection/>
    </xf>
    <xf numFmtId="0" fontId="142" fillId="34" borderId="0" xfId="51" applyFont="1" applyFill="1" applyBorder="1" applyAlignment="1">
      <alignment/>
      <protection/>
    </xf>
    <xf numFmtId="0" fontId="0" fillId="34" borderId="0" xfId="51" applyFill="1" applyBorder="1">
      <alignment/>
      <protection/>
    </xf>
    <xf numFmtId="0" fontId="148" fillId="34" borderId="0" xfId="51" applyFont="1" applyFill="1" applyBorder="1">
      <alignment/>
      <protection/>
    </xf>
    <xf numFmtId="0" fontId="163" fillId="34" borderId="0" xfId="51" applyFont="1" applyFill="1" applyBorder="1">
      <alignment/>
      <protection/>
    </xf>
    <xf numFmtId="0" fontId="149" fillId="34" borderId="0" xfId="51" applyFont="1" applyFill="1" applyBorder="1" applyAlignment="1">
      <alignment horizontal="center" vertical="center"/>
      <protection/>
    </xf>
    <xf numFmtId="0" fontId="0" fillId="0" borderId="13" xfId="51" applyFill="1" applyBorder="1">
      <alignment/>
      <protection/>
    </xf>
    <xf numFmtId="0" fontId="3" fillId="0" borderId="0" xfId="51" applyFont="1" applyFill="1" applyBorder="1" applyAlignment="1">
      <alignment vertical="center"/>
      <protection/>
    </xf>
    <xf numFmtId="0" fontId="0" fillId="0" borderId="0" xfId="51" applyFill="1">
      <alignment/>
      <protection/>
    </xf>
    <xf numFmtId="0" fontId="0" fillId="0" borderId="12" xfId="51" applyFill="1" applyBorder="1">
      <alignment/>
      <protection/>
    </xf>
    <xf numFmtId="0" fontId="164" fillId="34" borderId="0" xfId="51" applyFont="1" applyFill="1" applyBorder="1" applyAlignment="1">
      <alignment horizontal="center" vertical="center"/>
      <protection/>
    </xf>
    <xf numFmtId="0" fontId="165" fillId="0" borderId="0" xfId="51" applyFont="1" applyFill="1" applyBorder="1">
      <alignment/>
      <protection/>
    </xf>
    <xf numFmtId="0" fontId="166" fillId="0" borderId="0" xfId="51" applyFont="1" applyFill="1" applyBorder="1" applyAlignment="1">
      <alignment horizontal="center" vertical="center"/>
      <protection/>
    </xf>
    <xf numFmtId="0" fontId="150" fillId="0" borderId="0" xfId="51" applyFont="1" applyFill="1" applyBorder="1" applyAlignment="1">
      <alignment/>
      <protection/>
    </xf>
    <xf numFmtId="0" fontId="4" fillId="0" borderId="0" xfId="51" applyFont="1" applyFill="1">
      <alignment/>
      <protection/>
    </xf>
    <xf numFmtId="0" fontId="150" fillId="0" borderId="0" xfId="51" applyFont="1" applyFill="1" applyBorder="1" applyAlignment="1">
      <alignment horizontal="left"/>
      <protection/>
    </xf>
    <xf numFmtId="0" fontId="151" fillId="0" borderId="0" xfId="51" applyFont="1" applyFill="1" applyBorder="1" applyAlignment="1">
      <alignment horizontal="left"/>
      <protection/>
    </xf>
    <xf numFmtId="0" fontId="4" fillId="0" borderId="0" xfId="51" applyFont="1" applyFill="1" applyBorder="1" applyAlignment="1">
      <alignment horizontal="center" vertical="center"/>
      <protection/>
    </xf>
    <xf numFmtId="0" fontId="150" fillId="0" borderId="0" xfId="51" applyFont="1" applyFill="1" applyBorder="1" applyAlignment="1">
      <alignment/>
      <protection/>
    </xf>
    <xf numFmtId="0" fontId="165" fillId="0" borderId="0" xfId="51" applyFont="1" applyFill="1" applyBorder="1" applyAlignment="1">
      <alignment/>
      <protection/>
    </xf>
    <xf numFmtId="0" fontId="79" fillId="0" borderId="0" xfId="51" applyFont="1" applyBorder="1" applyAlignment="1">
      <alignment horizontal="center"/>
      <protection/>
    </xf>
    <xf numFmtId="0" fontId="150" fillId="0" borderId="0" xfId="51" applyFont="1" applyFill="1" applyBorder="1" applyAlignment="1">
      <alignment horizontal="left" vertical="center"/>
      <protection/>
    </xf>
    <xf numFmtId="0" fontId="151" fillId="0" borderId="0" xfId="51" applyFont="1" applyFill="1" applyBorder="1" applyAlignment="1">
      <alignment horizontal="left" vertical="center"/>
      <protection/>
    </xf>
    <xf numFmtId="0" fontId="165" fillId="0" borderId="0" xfId="51" applyFont="1" applyFill="1" applyBorder="1" applyAlignment="1">
      <alignment horizontal="left" vertical="center"/>
      <protection/>
    </xf>
    <xf numFmtId="0" fontId="146" fillId="0" borderId="0" xfId="51" applyFont="1" applyBorder="1" applyAlignment="1">
      <alignment horizontal="left" vertical="center"/>
      <protection/>
    </xf>
    <xf numFmtId="0" fontId="3" fillId="34" borderId="0" xfId="51" applyFont="1" applyFill="1" applyBorder="1" applyAlignment="1">
      <alignment horizontal="center" vertical="center"/>
      <protection/>
    </xf>
    <xf numFmtId="0" fontId="0" fillId="2" borderId="12" xfId="51" applyFill="1" applyBorder="1">
      <alignment/>
      <protection/>
    </xf>
    <xf numFmtId="0" fontId="0" fillId="2" borderId="13" xfId="51" applyFill="1" applyBorder="1">
      <alignment/>
      <protection/>
    </xf>
    <xf numFmtId="0" fontId="167" fillId="35" borderId="0" xfId="51" applyFont="1" applyFill="1" applyBorder="1" applyAlignment="1">
      <alignment/>
      <protection/>
    </xf>
    <xf numFmtId="0" fontId="168" fillId="35" borderId="0" xfId="51" applyFont="1" applyFill="1" applyBorder="1" applyAlignment="1">
      <alignment/>
      <protection/>
    </xf>
    <xf numFmtId="0" fontId="157" fillId="35" borderId="0" xfId="51" applyFont="1" applyFill="1" applyBorder="1" applyAlignment="1">
      <alignment vertical="center"/>
      <protection/>
    </xf>
    <xf numFmtId="0" fontId="146" fillId="35" borderId="0" xfId="51" applyFont="1" applyFill="1" applyBorder="1">
      <alignment/>
      <protection/>
    </xf>
    <xf numFmtId="0" fontId="169" fillId="35" borderId="0" xfId="51" applyFont="1" applyFill="1" applyBorder="1" applyAlignment="1">
      <alignment horizontal="center" vertical="center"/>
      <protection/>
    </xf>
    <xf numFmtId="0" fontId="142" fillId="0" borderId="0" xfId="51" applyFont="1" applyFill="1" applyBorder="1" applyAlignment="1">
      <alignment/>
      <protection/>
    </xf>
    <xf numFmtId="0" fontId="148" fillId="0" borderId="0" xfId="51" applyFont="1" applyFill="1" applyBorder="1" applyAlignment="1">
      <alignment vertical="center"/>
      <protection/>
    </xf>
    <xf numFmtId="0" fontId="149" fillId="0" borderId="0" xfId="51" applyFont="1" applyFill="1" applyBorder="1" applyAlignment="1">
      <alignment horizontal="center" vertical="center"/>
      <protection/>
    </xf>
    <xf numFmtId="0" fontId="145" fillId="35" borderId="0" xfId="51" applyFont="1" applyFill="1" applyBorder="1" applyAlignment="1">
      <alignment horizontal="center"/>
      <protection/>
    </xf>
    <xf numFmtId="0" fontId="79" fillId="0" borderId="0" xfId="51" applyFont="1" applyBorder="1">
      <alignment/>
      <protection/>
    </xf>
    <xf numFmtId="0" fontId="4" fillId="0" borderId="0" xfId="51" applyFont="1" applyBorder="1">
      <alignment/>
      <protection/>
    </xf>
    <xf numFmtId="0" fontId="170" fillId="36" borderId="0" xfId="51" applyFont="1" applyFill="1" applyBorder="1" applyAlignment="1">
      <alignment/>
      <protection/>
    </xf>
    <xf numFmtId="0" fontId="142" fillId="36" borderId="0" xfId="51" applyFont="1" applyFill="1" applyBorder="1" applyAlignment="1">
      <alignment/>
      <protection/>
    </xf>
    <xf numFmtId="0" fontId="171" fillId="36" borderId="0" xfId="51" applyFont="1" applyFill="1" applyBorder="1" applyAlignment="1">
      <alignment vertical="center"/>
      <protection/>
    </xf>
    <xf numFmtId="0" fontId="0" fillId="36" borderId="0" xfId="51" applyFill="1" applyBorder="1">
      <alignment/>
      <protection/>
    </xf>
    <xf numFmtId="0" fontId="149" fillId="36" borderId="0" xfId="51" applyFont="1" applyFill="1" applyBorder="1" applyAlignment="1">
      <alignment horizontal="center" vertical="center"/>
      <protection/>
    </xf>
    <xf numFmtId="0" fontId="168" fillId="0" borderId="0" xfId="51" applyFont="1" applyFill="1" applyBorder="1" applyAlignment="1">
      <alignment/>
      <protection/>
    </xf>
    <xf numFmtId="0" fontId="158" fillId="0" borderId="0" xfId="51" applyFont="1" applyFill="1" applyBorder="1" applyAlignment="1">
      <alignment vertical="center"/>
      <protection/>
    </xf>
    <xf numFmtId="0" fontId="169" fillId="0" borderId="0" xfId="51" applyFont="1" applyFill="1" applyBorder="1" applyAlignment="1">
      <alignment horizontal="center" vertical="center"/>
      <protection/>
    </xf>
    <xf numFmtId="0" fontId="88" fillId="36" borderId="0" xfId="51" applyFont="1" applyFill="1" applyBorder="1" applyAlignment="1">
      <alignment horizontal="center"/>
      <protection/>
    </xf>
    <xf numFmtId="0" fontId="155" fillId="0" borderId="0" xfId="51" applyFont="1" applyBorder="1" applyAlignment="1">
      <alignment horizontal="left" vertical="center"/>
      <protection/>
    </xf>
    <xf numFmtId="0" fontId="151" fillId="0" borderId="0" xfId="51" applyFont="1" applyFill="1" applyBorder="1" applyAlignment="1">
      <alignment/>
      <protection/>
    </xf>
    <xf numFmtId="0" fontId="172" fillId="0" borderId="0" xfId="51" applyFont="1" applyBorder="1">
      <alignment/>
      <protection/>
    </xf>
    <xf numFmtId="0" fontId="79" fillId="0" borderId="12" xfId="51" applyFont="1" applyBorder="1">
      <alignment/>
      <protection/>
    </xf>
    <xf numFmtId="0" fontId="88" fillId="0" borderId="0" xfId="51" applyFont="1" applyBorder="1">
      <alignment/>
      <protection/>
    </xf>
    <xf numFmtId="0" fontId="139" fillId="0" borderId="0" xfId="51" applyFont="1" applyBorder="1">
      <alignment/>
      <protection/>
    </xf>
    <xf numFmtId="0" fontId="155" fillId="0" borderId="0" xfId="51" applyFont="1" applyBorder="1" applyAlignment="1">
      <alignment/>
      <protection/>
    </xf>
    <xf numFmtId="0" fontId="79" fillId="0" borderId="13" xfId="51" applyFont="1" applyBorder="1">
      <alignment/>
      <protection/>
    </xf>
    <xf numFmtId="0" fontId="79" fillId="0" borderId="0" xfId="51" applyFont="1">
      <alignment/>
      <protection/>
    </xf>
    <xf numFmtId="0" fontId="79" fillId="0" borderId="0" xfId="51" applyFont="1" applyBorder="1" applyAlignment="1">
      <alignment/>
      <protection/>
    </xf>
    <xf numFmtId="0" fontId="79" fillId="0" borderId="16" xfId="51" applyFont="1" applyBorder="1">
      <alignment/>
      <protection/>
    </xf>
    <xf numFmtId="0" fontId="88" fillId="0" borderId="17" xfId="51" applyFont="1" applyBorder="1">
      <alignment/>
      <protection/>
    </xf>
    <xf numFmtId="0" fontId="79" fillId="0" borderId="17" xfId="51" applyFont="1" applyBorder="1">
      <alignment/>
      <protection/>
    </xf>
    <xf numFmtId="0" fontId="79" fillId="0" borderId="18" xfId="51" applyFont="1" applyBorder="1">
      <alignment/>
      <protection/>
    </xf>
    <xf numFmtId="0" fontId="4" fillId="0" borderId="0" xfId="51" applyFont="1">
      <alignment/>
      <protection/>
    </xf>
    <xf numFmtId="0" fontId="144" fillId="0" borderId="0" xfId="51" applyFont="1" applyFill="1" applyBorder="1" applyAlignment="1">
      <alignment horizontal="centerContinuous"/>
      <protection/>
    </xf>
    <xf numFmtId="0" fontId="173" fillId="0" borderId="19" xfId="51" applyFont="1" applyBorder="1" applyAlignment="1">
      <alignment horizontal="center" vertical="center"/>
      <protection/>
    </xf>
    <xf numFmtId="0" fontId="144" fillId="0" borderId="20" xfId="51" applyFont="1" applyBorder="1" applyAlignment="1">
      <alignment vertical="center"/>
      <protection/>
    </xf>
    <xf numFmtId="0" fontId="0" fillId="0" borderId="0" xfId="51" applyFont="1" applyFill="1" applyBorder="1" applyAlignment="1" applyProtection="1">
      <alignment vertical="center"/>
      <protection locked="0"/>
    </xf>
    <xf numFmtId="0" fontId="174" fillId="0" borderId="21" xfId="51" applyFont="1" applyFill="1" applyBorder="1" applyAlignment="1">
      <alignment horizontal="center" vertical="center"/>
      <protection/>
    </xf>
    <xf numFmtId="0" fontId="174" fillId="0" borderId="0" xfId="51" applyFont="1" applyBorder="1" applyAlignment="1">
      <alignment horizontal="center" vertical="center"/>
      <protection/>
    </xf>
    <xf numFmtId="0" fontId="174" fillId="0" borderId="0" xfId="51" applyFont="1" applyFill="1" applyBorder="1" applyAlignment="1">
      <alignment horizontal="center" vertical="center"/>
      <protection/>
    </xf>
    <xf numFmtId="0" fontId="174" fillId="0" borderId="14" xfId="51" applyFont="1" applyFill="1" applyBorder="1" applyAlignment="1">
      <alignment horizontal="center" vertical="center"/>
      <protection/>
    </xf>
    <xf numFmtId="0" fontId="174" fillId="0" borderId="21" xfId="51" applyFont="1" applyBorder="1" applyAlignment="1">
      <alignment horizontal="center" vertical="center"/>
      <protection/>
    </xf>
    <xf numFmtId="0" fontId="0" fillId="0" borderId="0" xfId="51" applyFont="1" applyFill="1" applyBorder="1" applyAlignment="1">
      <alignment horizontal="left" vertical="center"/>
      <protection/>
    </xf>
    <xf numFmtId="0" fontId="174" fillId="0" borderId="22" xfId="51" applyFont="1" applyBorder="1" applyAlignment="1">
      <alignment horizontal="center" vertical="center"/>
      <protection/>
    </xf>
    <xf numFmtId="0" fontId="175" fillId="0" borderId="0" xfId="51" applyFont="1" applyBorder="1" applyAlignment="1">
      <alignment horizontal="center" vertical="center"/>
      <protection/>
    </xf>
    <xf numFmtId="0" fontId="173" fillId="0" borderId="0" xfId="51" applyFont="1" applyBorder="1" applyAlignment="1">
      <alignment horizontal="center" vertical="center"/>
      <protection/>
    </xf>
    <xf numFmtId="0" fontId="4" fillId="0" borderId="0" xfId="51" applyFont="1" applyBorder="1" applyAlignment="1">
      <alignment vertical="center"/>
      <protection/>
    </xf>
    <xf numFmtId="0" fontId="176" fillId="0" borderId="0" xfId="51" applyFont="1" applyFill="1" applyBorder="1">
      <alignment/>
      <protection/>
    </xf>
    <xf numFmtId="0" fontId="0" fillId="0" borderId="0" xfId="51" applyFont="1" applyFill="1">
      <alignment/>
      <protection/>
    </xf>
    <xf numFmtId="0" fontId="174" fillId="0" borderId="22" xfId="51" applyFont="1" applyFill="1" applyBorder="1" applyAlignment="1">
      <alignment horizontal="center" vertical="center"/>
      <protection/>
    </xf>
    <xf numFmtId="0" fontId="174" fillId="0" borderId="14" xfId="51" applyFont="1" applyBorder="1" applyAlignment="1">
      <alignment horizontal="center" vertical="center"/>
      <protection/>
    </xf>
    <xf numFmtId="0" fontId="154" fillId="0" borderId="0" xfId="51" applyFont="1" applyBorder="1" applyAlignment="1">
      <alignment vertical="center"/>
      <protection/>
    </xf>
    <xf numFmtId="0" fontId="174" fillId="0" borderId="21" xfId="51" applyFont="1" applyFill="1" applyBorder="1" applyAlignment="1" applyProtection="1">
      <alignment horizontal="center" vertical="center"/>
      <protection/>
    </xf>
    <xf numFmtId="1" fontId="174" fillId="0" borderId="21" xfId="51" applyNumberFormat="1" applyFont="1" applyFill="1" applyBorder="1" applyAlignment="1" applyProtection="1">
      <alignment horizontal="center" vertical="center"/>
      <protection/>
    </xf>
    <xf numFmtId="0" fontId="0" fillId="0" borderId="0" xfId="51" applyFont="1" applyAlignment="1">
      <alignment/>
      <protection/>
    </xf>
    <xf numFmtId="0" fontId="0" fillId="0" borderId="0" xfId="52" applyFont="1">
      <alignment/>
      <protection/>
    </xf>
    <xf numFmtId="0" fontId="19" fillId="0" borderId="0" xfId="51" applyFont="1">
      <alignment/>
      <protection/>
    </xf>
    <xf numFmtId="0" fontId="177" fillId="0" borderId="0" xfId="51" applyFont="1">
      <alignment/>
      <protection/>
    </xf>
    <xf numFmtId="0" fontId="177" fillId="0" borderId="0" xfId="51" applyFont="1" applyAlignment="1">
      <alignment/>
      <protection/>
    </xf>
    <xf numFmtId="0" fontId="178" fillId="0" borderId="0" xfId="51" applyFont="1">
      <alignment/>
      <protection/>
    </xf>
    <xf numFmtId="0" fontId="179" fillId="0" borderId="0" xfId="51" applyFont="1" applyFill="1" applyBorder="1" applyAlignment="1">
      <alignment vertical="center"/>
      <protection/>
    </xf>
    <xf numFmtId="0" fontId="177" fillId="0" borderId="0" xfId="51" applyFont="1" applyFill="1">
      <alignment/>
      <protection/>
    </xf>
    <xf numFmtId="0" fontId="180" fillId="0" borderId="0" xfId="51" applyFont="1" applyFill="1">
      <alignment/>
      <protection/>
    </xf>
    <xf numFmtId="0" fontId="181" fillId="0" borderId="0" xfId="51" applyFont="1">
      <alignment/>
      <protection/>
    </xf>
    <xf numFmtId="0" fontId="181" fillId="0" borderId="0" xfId="51" applyFont="1" applyFill="1">
      <alignment/>
      <protection/>
    </xf>
    <xf numFmtId="0" fontId="177" fillId="0" borderId="0" xfId="52" applyFont="1">
      <alignment/>
      <protection/>
    </xf>
    <xf numFmtId="0" fontId="22" fillId="0" borderId="0" xfId="0" applyFont="1" applyBorder="1" applyAlignment="1">
      <alignment vertical="center"/>
    </xf>
    <xf numFmtId="0" fontId="22" fillId="0" borderId="0" xfId="0" applyFont="1" applyAlignment="1">
      <alignment vertical="center"/>
    </xf>
    <xf numFmtId="0" fontId="23" fillId="0" borderId="0" xfId="0" applyFont="1" applyBorder="1" applyAlignment="1">
      <alignment horizontal="center" vertical="center"/>
    </xf>
    <xf numFmtId="0" fontId="22" fillId="0" borderId="0" xfId="0" applyFont="1" applyBorder="1" applyAlignment="1">
      <alignment horizontal="centerContinuous" vertical="center"/>
    </xf>
    <xf numFmtId="0" fontId="20" fillId="0" borderId="0" xfId="0" applyFont="1" applyBorder="1" applyAlignment="1">
      <alignment horizontal="left" vertical="center"/>
    </xf>
    <xf numFmtId="0" fontId="25" fillId="0" borderId="0" xfId="0" applyFont="1" applyBorder="1" applyAlignment="1">
      <alignment horizontal="centerContinuous" vertical="center"/>
    </xf>
    <xf numFmtId="0" fontId="20" fillId="0" borderId="0" xfId="0" applyFont="1" applyBorder="1" applyAlignment="1">
      <alignment vertical="center"/>
    </xf>
    <xf numFmtId="0" fontId="25" fillId="0" borderId="0" xfId="0" applyFont="1" applyBorder="1" applyAlignment="1">
      <alignment vertical="center"/>
    </xf>
    <xf numFmtId="0" fontId="24" fillId="0" borderId="0" xfId="0" applyFont="1" applyAlignment="1">
      <alignment vertical="center"/>
    </xf>
    <xf numFmtId="0" fontId="24" fillId="0" borderId="0" xfId="0" applyFont="1" applyBorder="1" applyAlignment="1">
      <alignment vertical="center"/>
    </xf>
    <xf numFmtId="0" fontId="20" fillId="0" borderId="0" xfId="0" applyFont="1" applyBorder="1" applyAlignment="1">
      <alignment horizontal="center" vertical="center"/>
    </xf>
    <xf numFmtId="0" fontId="26" fillId="0" borderId="0" xfId="0" applyFont="1" applyFill="1" applyBorder="1" applyAlignment="1">
      <alignment vertical="center"/>
    </xf>
    <xf numFmtId="0" fontId="182" fillId="0" borderId="0" xfId="0" applyFont="1" applyBorder="1" applyAlignment="1">
      <alignment horizontal="left" vertical="center"/>
    </xf>
    <xf numFmtId="0" fontId="183" fillId="0" borderId="0" xfId="0" applyFont="1" applyBorder="1" applyAlignment="1">
      <alignment horizontal="left" vertical="center"/>
    </xf>
    <xf numFmtId="0" fontId="25" fillId="0" borderId="0" xfId="0" applyFont="1" applyBorder="1" applyAlignment="1">
      <alignment horizontal="center" vertical="center"/>
    </xf>
    <xf numFmtId="0" fontId="25" fillId="0" borderId="15" xfId="0" applyFont="1" applyBorder="1" applyAlignment="1">
      <alignment horizontal="center" vertical="center"/>
    </xf>
    <xf numFmtId="0" fontId="25" fillId="0" borderId="15" xfId="0" applyFont="1" applyBorder="1" applyAlignment="1">
      <alignment vertical="center"/>
    </xf>
    <xf numFmtId="0" fontId="25" fillId="0" borderId="15" xfId="0" applyFont="1" applyBorder="1" applyAlignment="1">
      <alignment horizontal="centerContinuous" vertical="center"/>
    </xf>
    <xf numFmtId="0" fontId="26" fillId="0" borderId="0" xfId="0" applyFont="1" applyBorder="1" applyAlignment="1">
      <alignment horizontal="center" vertical="center"/>
    </xf>
    <xf numFmtId="0" fontId="24" fillId="0" borderId="0" xfId="0" applyFont="1" applyBorder="1" applyAlignment="1">
      <alignment horizontal="centerContinuous" vertical="center"/>
    </xf>
    <xf numFmtId="0" fontId="24" fillId="0" borderId="0" xfId="0" applyFont="1" applyBorder="1" applyAlignment="1">
      <alignment horizontal="center" vertical="center"/>
    </xf>
    <xf numFmtId="0" fontId="184" fillId="20" borderId="0" xfId="0" applyFont="1" applyFill="1" applyBorder="1" applyAlignment="1">
      <alignment horizontal="left" vertical="center"/>
    </xf>
    <xf numFmtId="0" fontId="27" fillId="20" borderId="0" xfId="0" applyFont="1" applyFill="1" applyBorder="1" applyAlignment="1">
      <alignment vertical="center"/>
    </xf>
    <xf numFmtId="0" fontId="185" fillId="20" borderId="0" xfId="0" applyFont="1" applyFill="1" applyBorder="1" applyAlignment="1">
      <alignment vertical="center"/>
    </xf>
    <xf numFmtId="0" fontId="22" fillId="20" borderId="0" xfId="0" applyFont="1" applyFill="1" applyBorder="1" applyAlignment="1">
      <alignment vertical="center"/>
    </xf>
    <xf numFmtId="0" fontId="186" fillId="20" borderId="0" xfId="0" applyFont="1" applyFill="1" applyBorder="1" applyAlignment="1">
      <alignment horizontal="center" vertical="center"/>
    </xf>
    <xf numFmtId="0" fontId="22" fillId="0" borderId="0" xfId="0" applyFont="1" applyFill="1" applyBorder="1" applyAlignment="1" applyProtection="1">
      <alignment vertical="center"/>
      <protection locked="0"/>
    </xf>
    <xf numFmtId="0" fontId="22" fillId="0" borderId="0" xfId="0" applyFont="1" applyFill="1" applyBorder="1" applyAlignment="1">
      <alignment vertical="center"/>
    </xf>
    <xf numFmtId="0" fontId="187" fillId="20" borderId="0" xfId="0" applyFont="1" applyFill="1" applyBorder="1" applyAlignment="1">
      <alignment horizontal="center" vertical="center"/>
    </xf>
    <xf numFmtId="0" fontId="27" fillId="0" borderId="0" xfId="0" applyFont="1" applyFill="1" applyBorder="1" applyAlignment="1">
      <alignment vertical="center"/>
    </xf>
    <xf numFmtId="0" fontId="185" fillId="0" borderId="0" xfId="0" applyFont="1" applyFill="1" applyBorder="1" applyAlignment="1">
      <alignment vertical="center"/>
    </xf>
    <xf numFmtId="0" fontId="186" fillId="0" borderId="0" xfId="0" applyFont="1" applyFill="1" applyBorder="1" applyAlignment="1">
      <alignment horizontal="center" vertical="center"/>
    </xf>
    <xf numFmtId="0" fontId="25" fillId="0" borderId="0" xfId="0" applyFont="1" applyAlignment="1">
      <alignment vertical="center"/>
    </xf>
    <xf numFmtId="0" fontId="20" fillId="20" borderId="0" xfId="0" applyFont="1" applyFill="1" applyBorder="1" applyAlignment="1">
      <alignment horizontal="center" vertical="center"/>
    </xf>
    <xf numFmtId="0" fontId="26" fillId="0" borderId="0" xfId="0" applyFont="1" applyFill="1" applyBorder="1" applyAlignment="1">
      <alignment horizontal="center" vertical="center"/>
    </xf>
    <xf numFmtId="0" fontId="28" fillId="0" borderId="0" xfId="0" applyFont="1" applyBorder="1" applyAlignment="1">
      <alignment horizontal="center" vertical="center"/>
    </xf>
    <xf numFmtId="0" fontId="23" fillId="0" borderId="23" xfId="0" applyFont="1" applyFill="1" applyBorder="1" applyAlignment="1">
      <alignment horizontal="center" vertical="center"/>
    </xf>
    <xf numFmtId="0" fontId="23" fillId="0" borderId="24" xfId="0" applyFont="1" applyFill="1" applyBorder="1" applyAlignment="1">
      <alignment horizontal="center" vertical="center"/>
    </xf>
    <xf numFmtId="0" fontId="22" fillId="0" borderId="25" xfId="0" applyFont="1" applyBorder="1" applyAlignment="1">
      <alignment vertical="center"/>
    </xf>
    <xf numFmtId="0" fontId="26" fillId="0" borderId="0" xfId="0" applyFont="1" applyFill="1" applyBorder="1" applyAlignment="1">
      <alignment horizontal="left" vertical="center"/>
    </xf>
    <xf numFmtId="0" fontId="20" fillId="0" borderId="0" xfId="0" applyFont="1" applyFill="1" applyBorder="1" applyAlignment="1">
      <alignment vertical="center"/>
    </xf>
    <xf numFmtId="0" fontId="20" fillId="0" borderId="0" xfId="0" applyFont="1" applyFill="1" applyBorder="1" applyAlignment="1">
      <alignment horizontal="center" vertical="center"/>
    </xf>
    <xf numFmtId="0" fontId="23" fillId="0" borderId="0" xfId="0" applyFont="1" applyBorder="1" applyAlignment="1">
      <alignment vertical="center"/>
    </xf>
    <xf numFmtId="0" fontId="23" fillId="0" borderId="0" xfId="0" applyFont="1" applyFill="1" applyBorder="1" applyAlignment="1">
      <alignment horizontal="left" vertical="center"/>
    </xf>
    <xf numFmtId="0" fontId="25" fillId="0" borderId="0" xfId="0" applyFont="1" applyFill="1" applyBorder="1" applyAlignment="1">
      <alignment horizontal="center" vertical="center"/>
    </xf>
    <xf numFmtId="0" fontId="22" fillId="0" borderId="0" xfId="0" applyFont="1" applyBorder="1" applyAlignment="1">
      <alignment horizontal="left" vertical="center"/>
    </xf>
    <xf numFmtId="0" fontId="22" fillId="0" borderId="0" xfId="0" applyFont="1" applyFill="1" applyBorder="1" applyAlignment="1">
      <alignment horizontal="center" vertical="center"/>
    </xf>
    <xf numFmtId="0" fontId="23" fillId="0" borderId="22" xfId="0" applyFont="1" applyFill="1" applyBorder="1" applyAlignment="1">
      <alignment horizontal="center" vertical="center"/>
    </xf>
    <xf numFmtId="0" fontId="23" fillId="0" borderId="0" xfId="0" applyFont="1" applyBorder="1" applyAlignment="1">
      <alignment horizontal="left" vertical="center"/>
    </xf>
    <xf numFmtId="0" fontId="23" fillId="0" borderId="0" xfId="0" applyFont="1" applyFill="1" applyBorder="1" applyAlignment="1">
      <alignment horizontal="center" vertical="center"/>
    </xf>
    <xf numFmtId="0" fontId="184" fillId="37" borderId="0" xfId="0" applyFont="1" applyFill="1" applyBorder="1" applyAlignment="1">
      <alignment horizontal="left" vertical="center"/>
    </xf>
    <xf numFmtId="0" fontId="187" fillId="37" borderId="0" xfId="0" applyFont="1" applyFill="1" applyBorder="1" applyAlignment="1">
      <alignment vertical="center"/>
    </xf>
    <xf numFmtId="0" fontId="185" fillId="37" borderId="0" xfId="0" applyFont="1" applyFill="1" applyBorder="1" applyAlignment="1">
      <alignment vertical="center"/>
    </xf>
    <xf numFmtId="0" fontId="22" fillId="37" borderId="0" xfId="0" applyFont="1" applyFill="1" applyBorder="1" applyAlignment="1">
      <alignment vertical="center"/>
    </xf>
    <xf numFmtId="0" fontId="186" fillId="37" borderId="0" xfId="0" applyFont="1" applyFill="1" applyBorder="1" applyAlignment="1">
      <alignment horizontal="center" vertical="center"/>
    </xf>
    <xf numFmtId="0" fontId="22" fillId="0" borderId="0" xfId="0" applyFont="1" applyFill="1" applyAlignment="1">
      <alignment vertical="center"/>
    </xf>
    <xf numFmtId="0" fontId="187" fillId="37" borderId="0" xfId="0" applyFont="1" applyFill="1" applyBorder="1" applyAlignment="1">
      <alignment horizontal="center" vertical="center"/>
    </xf>
    <xf numFmtId="0" fontId="187" fillId="0" borderId="0" xfId="0" applyFont="1" applyFill="1" applyBorder="1" applyAlignment="1">
      <alignment vertical="center"/>
    </xf>
    <xf numFmtId="0" fontId="20" fillId="37" borderId="0" xfId="0" applyFont="1" applyFill="1" applyBorder="1" applyAlignment="1">
      <alignment horizontal="center" vertical="center"/>
    </xf>
    <xf numFmtId="1" fontId="22" fillId="0" borderId="0" xfId="0" applyNumberFormat="1" applyFont="1" applyAlignment="1">
      <alignment vertical="center"/>
    </xf>
    <xf numFmtId="0" fontId="33" fillId="0" borderId="0" xfId="0" applyFont="1" applyAlignment="1">
      <alignment vertical="center"/>
    </xf>
    <xf numFmtId="0" fontId="22" fillId="0" borderId="0" xfId="0" applyFont="1" applyBorder="1" applyAlignment="1">
      <alignment/>
    </xf>
    <xf numFmtId="0" fontId="22" fillId="0" borderId="0" xfId="0" applyFont="1" applyBorder="1" applyAlignment="1">
      <alignment horizontal="center" vertical="center"/>
    </xf>
    <xf numFmtId="0" fontId="23" fillId="0" borderId="0" xfId="0" applyFont="1" applyFill="1" applyAlignment="1">
      <alignment vertical="center"/>
    </xf>
    <xf numFmtId="0" fontId="22" fillId="0" borderId="0" xfId="0" applyFont="1" applyAlignment="1">
      <alignment/>
    </xf>
    <xf numFmtId="0" fontId="23" fillId="0" borderId="0" xfId="0" applyFont="1" applyFill="1" applyBorder="1" applyAlignment="1">
      <alignment vertical="center"/>
    </xf>
    <xf numFmtId="0" fontId="184" fillId="38" borderId="0" xfId="0" applyFont="1" applyFill="1" applyBorder="1" applyAlignment="1">
      <alignment horizontal="left" vertical="center"/>
    </xf>
    <xf numFmtId="0" fontId="187" fillId="38" borderId="0" xfId="0" applyFont="1" applyFill="1" applyBorder="1" applyAlignment="1">
      <alignment vertical="center"/>
    </xf>
    <xf numFmtId="0" fontId="185" fillId="38" borderId="0" xfId="0" applyFont="1" applyFill="1" applyBorder="1" applyAlignment="1">
      <alignment vertical="center"/>
    </xf>
    <xf numFmtId="0" fontId="22" fillId="38" borderId="0" xfId="0" applyFont="1" applyFill="1" applyBorder="1" applyAlignment="1">
      <alignment vertical="center"/>
    </xf>
    <xf numFmtId="0" fontId="186" fillId="38" borderId="0" xfId="0" applyFont="1" applyFill="1" applyBorder="1" applyAlignment="1">
      <alignment horizontal="center" vertical="center"/>
    </xf>
    <xf numFmtId="0" fontId="20" fillId="38" borderId="0" xfId="0" applyFont="1" applyFill="1" applyBorder="1" applyAlignment="1">
      <alignment horizontal="center" vertical="center"/>
    </xf>
    <xf numFmtId="0" fontId="184" fillId="36" borderId="0" xfId="0" applyFont="1" applyFill="1" applyBorder="1" applyAlignment="1">
      <alignment horizontal="left" vertical="center"/>
    </xf>
    <xf numFmtId="0" fontId="187" fillId="36" borderId="0" xfId="0" applyFont="1" applyFill="1" applyBorder="1" applyAlignment="1">
      <alignment vertical="center"/>
    </xf>
    <xf numFmtId="0" fontId="22" fillId="36" borderId="0" xfId="0" applyFont="1" applyFill="1" applyBorder="1" applyAlignment="1">
      <alignment vertical="center"/>
    </xf>
    <xf numFmtId="0" fontId="188" fillId="36" borderId="0" xfId="0" applyFont="1" applyFill="1" applyBorder="1" applyAlignment="1">
      <alignment vertical="center"/>
    </xf>
    <xf numFmtId="0" fontId="186" fillId="36" borderId="0" xfId="0" applyFont="1" applyFill="1" applyBorder="1" applyAlignment="1">
      <alignment horizontal="center" vertical="center"/>
    </xf>
    <xf numFmtId="0" fontId="20" fillId="36" borderId="0" xfId="0" applyFont="1" applyFill="1" applyBorder="1" applyAlignment="1">
      <alignment horizontal="center" vertical="center"/>
    </xf>
    <xf numFmtId="0" fontId="25" fillId="36" borderId="0" xfId="0" applyFont="1" applyFill="1" applyBorder="1" applyAlignment="1">
      <alignment horizontal="center" vertical="center"/>
    </xf>
    <xf numFmtId="0" fontId="25" fillId="0" borderId="0" xfId="0" applyFont="1" applyFill="1" applyBorder="1" applyAlignment="1">
      <alignment vertical="center"/>
    </xf>
    <xf numFmtId="0" fontId="24" fillId="0" borderId="0" xfId="0" applyFont="1" applyFill="1" applyBorder="1" applyAlignment="1">
      <alignment vertical="center"/>
    </xf>
    <xf numFmtId="0" fontId="24" fillId="0" borderId="0" xfId="0" applyFont="1" applyFill="1" applyBorder="1" applyAlignment="1">
      <alignment horizontal="center" vertical="center"/>
    </xf>
    <xf numFmtId="0" fontId="24" fillId="0" borderId="0" xfId="0" applyFont="1" applyFill="1" applyBorder="1" applyAlignment="1">
      <alignment horizontal="left" vertical="center"/>
    </xf>
    <xf numFmtId="0" fontId="24" fillId="0" borderId="0" xfId="0" applyFont="1" applyFill="1" applyBorder="1" applyAlignment="1" applyProtection="1">
      <alignment horizontal="center" vertical="center"/>
      <protection/>
    </xf>
    <xf numFmtId="0" fontId="33" fillId="0" borderId="0" xfId="0" applyFont="1" applyFill="1" applyAlignment="1" applyProtection="1">
      <alignment vertical="center"/>
      <protection/>
    </xf>
    <xf numFmtId="0" fontId="25" fillId="0" borderId="0" xfId="0" applyFont="1" applyFill="1" applyAlignment="1" applyProtection="1">
      <alignment vertical="center"/>
      <protection/>
    </xf>
    <xf numFmtId="0" fontId="25" fillId="0" borderId="0" xfId="0" applyFont="1" applyFill="1" applyBorder="1" applyAlignment="1" applyProtection="1">
      <alignment vertical="center"/>
      <protection/>
    </xf>
    <xf numFmtId="0" fontId="24" fillId="0" borderId="0" xfId="0" applyFont="1" applyBorder="1" applyAlignment="1" applyProtection="1">
      <alignment vertical="center"/>
      <protection/>
    </xf>
    <xf numFmtId="0" fontId="26" fillId="0" borderId="0" xfId="0" applyFont="1" applyFill="1" applyBorder="1" applyAlignment="1" applyProtection="1">
      <alignment vertical="center"/>
      <protection/>
    </xf>
    <xf numFmtId="0" fontId="26" fillId="0" borderId="0" xfId="0" applyFont="1" applyFill="1" applyBorder="1" applyAlignment="1" applyProtection="1">
      <alignment horizontal="left" vertical="center"/>
      <protection/>
    </xf>
    <xf numFmtId="0" fontId="33" fillId="0" borderId="0" xfId="0" applyFont="1" applyAlignment="1" applyProtection="1">
      <alignment vertical="center"/>
      <protection/>
    </xf>
    <xf numFmtId="0" fontId="22" fillId="0" borderId="0" xfId="0" applyFont="1" applyAlignment="1" applyProtection="1">
      <alignment vertical="center"/>
      <protection/>
    </xf>
    <xf numFmtId="0" fontId="22" fillId="0" borderId="0" xfId="0" applyFont="1" applyBorder="1" applyAlignment="1" applyProtection="1">
      <alignment vertical="center"/>
      <protection/>
    </xf>
    <xf numFmtId="0" fontId="26" fillId="0" borderId="0" xfId="0" applyFont="1" applyFill="1" applyBorder="1" applyAlignment="1">
      <alignment horizontal="left" vertical="center" wrapText="1"/>
    </xf>
    <xf numFmtId="0" fontId="189"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35" fillId="0" borderId="26" xfId="0" applyFont="1" applyBorder="1" applyAlignment="1">
      <alignment horizontal="center" vertical="center" wrapText="1"/>
    </xf>
    <xf numFmtId="0" fontId="23" fillId="0" borderId="0" xfId="0" applyFont="1" applyAlignment="1">
      <alignment horizontal="center" vertical="center"/>
    </xf>
    <xf numFmtId="0" fontId="34" fillId="0" borderId="0" xfId="0" applyFont="1" applyFill="1" applyBorder="1" applyAlignment="1">
      <alignment horizontal="center" vertical="center" wrapText="1"/>
    </xf>
    <xf numFmtId="0" fontId="190" fillId="0" borderId="0" xfId="0" applyFont="1" applyFill="1" applyBorder="1" applyAlignment="1">
      <alignment horizontal="center" vertical="center" wrapText="1"/>
    </xf>
    <xf numFmtId="0" fontId="20" fillId="0" borderId="0" xfId="0" applyFont="1" applyFill="1" applyBorder="1" applyAlignment="1">
      <alignment horizontal="left" vertical="center" wrapText="1"/>
    </xf>
    <xf numFmtId="0" fontId="22" fillId="0" borderId="27" xfId="0" applyFont="1" applyFill="1" applyBorder="1" applyAlignment="1">
      <alignment vertical="center"/>
    </xf>
    <xf numFmtId="0" fontId="191" fillId="0" borderId="28" xfId="0" applyFont="1" applyFill="1" applyBorder="1" applyAlignment="1">
      <alignment vertical="center"/>
    </xf>
    <xf numFmtId="0" fontId="191" fillId="0" borderId="28" xfId="0" applyFont="1" applyFill="1" applyBorder="1" applyAlignment="1">
      <alignment vertical="center" wrapText="1"/>
    </xf>
    <xf numFmtId="0" fontId="191" fillId="0" borderId="29" xfId="0" applyFont="1" applyFill="1" applyBorder="1" applyAlignment="1">
      <alignment vertical="center"/>
    </xf>
    <xf numFmtId="0" fontId="22" fillId="0" borderId="30" xfId="0" applyFont="1" applyBorder="1" applyAlignment="1">
      <alignment vertical="center"/>
    </xf>
    <xf numFmtId="0" fontId="22" fillId="0" borderId="31" xfId="0" applyFont="1" applyBorder="1" applyAlignment="1">
      <alignment vertical="center"/>
    </xf>
    <xf numFmtId="0" fontId="24" fillId="0" borderId="30" xfId="0" applyFont="1" applyBorder="1" applyAlignment="1">
      <alignment vertical="center"/>
    </xf>
    <xf numFmtId="0" fontId="24" fillId="0" borderId="31" xfId="0" applyFont="1" applyBorder="1" applyAlignment="1">
      <alignment vertical="center"/>
    </xf>
    <xf numFmtId="0" fontId="20" fillId="0" borderId="30" xfId="0" applyFont="1" applyBorder="1" applyAlignment="1">
      <alignment horizontal="left" vertical="center"/>
    </xf>
    <xf numFmtId="0" fontId="29" fillId="0" borderId="31" xfId="0" applyFont="1" applyBorder="1" applyAlignment="1">
      <alignment horizontal="center" vertical="center"/>
    </xf>
    <xf numFmtId="0" fontId="22" fillId="0" borderId="31" xfId="0" applyFont="1" applyFill="1" applyBorder="1" applyAlignment="1">
      <alignment vertical="center"/>
    </xf>
    <xf numFmtId="0" fontId="22" fillId="0" borderId="30" xfId="0" applyFont="1" applyBorder="1" applyAlignment="1">
      <alignment/>
    </xf>
    <xf numFmtId="0" fontId="22" fillId="0" borderId="31" xfId="0" applyFont="1" applyBorder="1" applyAlignment="1">
      <alignment/>
    </xf>
    <xf numFmtId="0" fontId="22" fillId="0" borderId="31" xfId="0" applyFont="1" applyBorder="1" applyAlignment="1">
      <alignment horizontal="center" vertical="center"/>
    </xf>
    <xf numFmtId="0" fontId="25" fillId="0" borderId="30" xfId="0" applyFont="1" applyFill="1" applyBorder="1" applyAlignment="1" applyProtection="1">
      <alignment vertical="center"/>
      <protection/>
    </xf>
    <xf numFmtId="0" fontId="25" fillId="0" borderId="31" xfId="0" applyFont="1" applyFill="1" applyBorder="1" applyAlignment="1" applyProtection="1">
      <alignment horizontal="center" vertical="center"/>
      <protection/>
    </xf>
    <xf numFmtId="0" fontId="22" fillId="0" borderId="30" xfId="0" applyFont="1" applyBorder="1" applyAlignment="1" applyProtection="1">
      <alignment vertical="center"/>
      <protection/>
    </xf>
    <xf numFmtId="0" fontId="22" fillId="0" borderId="31" xfId="0" applyFont="1" applyBorder="1" applyAlignment="1" applyProtection="1">
      <alignment horizontal="center" vertical="center"/>
      <protection/>
    </xf>
    <xf numFmtId="0" fontId="26" fillId="0" borderId="31" xfId="0" applyFont="1" applyFill="1" applyBorder="1" applyAlignment="1">
      <alignment horizontal="center" vertical="center" wrapText="1"/>
    </xf>
    <xf numFmtId="0" fontId="22" fillId="0" borderId="32" xfId="0" applyFont="1" applyBorder="1" applyAlignment="1">
      <alignment vertical="center"/>
    </xf>
    <xf numFmtId="0" fontId="36" fillId="0" borderId="33" xfId="0" applyFont="1" applyBorder="1" applyAlignment="1">
      <alignment horizontal="center" vertical="center" wrapText="1"/>
    </xf>
    <xf numFmtId="0" fontId="36" fillId="0" borderId="34" xfId="0" applyFont="1" applyBorder="1" applyAlignment="1">
      <alignment horizontal="center" vertical="center" wrapText="1"/>
    </xf>
    <xf numFmtId="0" fontId="192" fillId="0" borderId="0" xfId="0" applyFont="1" applyFill="1" applyBorder="1" applyAlignment="1">
      <alignment horizontal="left" vertical="center"/>
    </xf>
    <xf numFmtId="0" fontId="34" fillId="0" borderId="31" xfId="0" applyFont="1" applyFill="1" applyBorder="1" applyAlignment="1">
      <alignment horizontal="center" vertical="center" wrapText="1"/>
    </xf>
    <xf numFmtId="0" fontId="20" fillId="39" borderId="21" xfId="0" applyFont="1" applyFill="1" applyBorder="1" applyAlignment="1" applyProtection="1">
      <alignment horizontal="center" vertical="center"/>
      <protection locked="0"/>
    </xf>
    <xf numFmtId="0" fontId="20" fillId="39" borderId="35" xfId="0" applyFont="1" applyFill="1" applyBorder="1" applyAlignment="1" applyProtection="1">
      <alignment horizontal="center" vertical="center"/>
      <protection locked="0"/>
    </xf>
    <xf numFmtId="0" fontId="20" fillId="39" borderId="36" xfId="0" applyFont="1" applyFill="1" applyBorder="1" applyAlignment="1" applyProtection="1">
      <alignment horizontal="center" vertical="center"/>
      <protection locked="0"/>
    </xf>
    <xf numFmtId="0" fontId="23" fillId="39" borderId="21" xfId="0" applyFont="1" applyFill="1" applyBorder="1" applyAlignment="1" applyProtection="1">
      <alignment horizontal="center" vertical="center"/>
      <protection locked="0"/>
    </xf>
    <xf numFmtId="0" fontId="24" fillId="39" borderId="21" xfId="0" applyFont="1" applyFill="1" applyBorder="1" applyAlignment="1" applyProtection="1">
      <alignment horizontal="center" vertical="center"/>
      <protection locked="0"/>
    </xf>
    <xf numFmtId="0" fontId="25" fillId="39" borderId="37" xfId="0" applyFont="1" applyFill="1" applyBorder="1" applyAlignment="1" applyProtection="1">
      <alignment horizontal="center" vertical="center"/>
      <protection locked="0"/>
    </xf>
    <xf numFmtId="0" fontId="25" fillId="39" borderId="38" xfId="0" applyFont="1" applyFill="1" applyBorder="1" applyAlignment="1" applyProtection="1">
      <alignment horizontal="center" vertical="center"/>
      <protection locked="0"/>
    </xf>
    <xf numFmtId="0" fontId="25" fillId="0" borderId="15" xfId="0" applyFont="1" applyBorder="1" applyAlignment="1">
      <alignment horizontal="center" vertical="center"/>
    </xf>
    <xf numFmtId="0" fontId="25" fillId="0" borderId="37" xfId="0" applyFont="1" applyBorder="1" applyAlignment="1">
      <alignment horizontal="center" vertical="center"/>
    </xf>
    <xf numFmtId="0" fontId="193" fillId="40" borderId="28" xfId="0" applyFont="1" applyFill="1" applyBorder="1" applyAlignment="1">
      <alignment horizontal="center" vertical="center" wrapText="1"/>
    </xf>
    <xf numFmtId="0" fontId="20" fillId="0" borderId="0" xfId="0" applyFont="1" applyFill="1" applyBorder="1" applyAlignment="1">
      <alignment horizontal="left" vertical="center" wrapText="1"/>
    </xf>
    <xf numFmtId="0" fontId="20" fillId="39" borderId="37" xfId="0" applyFont="1" applyFill="1" applyBorder="1" applyAlignment="1" applyProtection="1">
      <alignment horizontal="center" vertical="center"/>
      <protection locked="0"/>
    </xf>
    <xf numFmtId="0" fontId="20" fillId="39" borderId="15" xfId="0" applyFont="1" applyFill="1" applyBorder="1" applyAlignment="1" applyProtection="1">
      <alignment horizontal="center" vertical="center"/>
      <protection locked="0"/>
    </xf>
    <xf numFmtId="0" fontId="20" fillId="39" borderId="38" xfId="0" applyFont="1" applyFill="1" applyBorder="1" applyAlignment="1" applyProtection="1">
      <alignment horizontal="center" vertical="center"/>
      <protection locked="0"/>
    </xf>
    <xf numFmtId="0" fontId="182" fillId="0" borderId="37" xfId="0" applyFont="1" applyBorder="1" applyAlignment="1">
      <alignment horizontal="center" vertical="center"/>
    </xf>
    <xf numFmtId="0" fontId="182" fillId="0" borderId="15" xfId="0" applyFont="1" applyBorder="1" applyAlignment="1">
      <alignment horizontal="center" vertical="center"/>
    </xf>
    <xf numFmtId="0" fontId="182" fillId="0" borderId="38" xfId="0" applyFont="1" applyBorder="1" applyAlignment="1">
      <alignment horizontal="center" vertical="center"/>
    </xf>
    <xf numFmtId="0" fontId="183" fillId="39" borderId="37" xfId="0" applyFont="1" applyFill="1" applyBorder="1" applyAlignment="1" applyProtection="1">
      <alignment horizontal="left" vertical="center"/>
      <protection locked="0"/>
    </xf>
    <xf numFmtId="0" fontId="183" fillId="39" borderId="15" xfId="0" applyFont="1" applyFill="1" applyBorder="1" applyAlignment="1" applyProtection="1">
      <alignment horizontal="left" vertical="center"/>
      <protection locked="0"/>
    </xf>
    <xf numFmtId="0" fontId="183" fillId="39" borderId="38" xfId="0" applyFont="1" applyFill="1" applyBorder="1" applyAlignment="1" applyProtection="1">
      <alignment horizontal="left" vertical="center"/>
      <protection locked="0"/>
    </xf>
    <xf numFmtId="0" fontId="26" fillId="0" borderId="39" xfId="0" applyFont="1" applyBorder="1" applyAlignment="1">
      <alignment horizontal="center" vertical="center"/>
    </xf>
    <xf numFmtId="0" fontId="26" fillId="0" borderId="40" xfId="0" applyFont="1" applyBorder="1" applyAlignment="1">
      <alignment horizontal="center" vertical="center"/>
    </xf>
    <xf numFmtId="0" fontId="26" fillId="0" borderId="41" xfId="0" applyFont="1" applyBorder="1" applyAlignment="1">
      <alignment horizontal="center" vertical="center"/>
    </xf>
    <xf numFmtId="0" fontId="26" fillId="0" borderId="42" xfId="0" applyFont="1" applyBorder="1" applyAlignment="1">
      <alignment horizontal="center" vertical="center"/>
    </xf>
    <xf numFmtId="0" fontId="194" fillId="0" borderId="43" xfId="0" applyFont="1" applyBorder="1" applyAlignment="1">
      <alignment horizontal="center" vertical="center" wrapText="1"/>
    </xf>
    <xf numFmtId="0" fontId="194" fillId="0" borderId="44" xfId="0" applyFont="1" applyBorder="1" applyAlignment="1">
      <alignment horizontal="center" vertical="center" wrapText="1"/>
    </xf>
    <xf numFmtId="0" fontId="20" fillId="0" borderId="0" xfId="0" applyFont="1" applyFill="1" applyBorder="1" applyAlignment="1">
      <alignment horizontal="left" vertical="center"/>
    </xf>
    <xf numFmtId="0" fontId="26" fillId="0" borderId="0" xfId="0" applyFont="1" applyFill="1" applyBorder="1" applyAlignment="1">
      <alignment horizontal="center" vertical="center"/>
    </xf>
    <xf numFmtId="0" fontId="20" fillId="0" borderId="45" xfId="0" applyFont="1" applyFill="1" applyBorder="1" applyAlignment="1">
      <alignment horizontal="left" vertical="center" wrapText="1"/>
    </xf>
    <xf numFmtId="0" fontId="26" fillId="11" borderId="46" xfId="0" applyFont="1" applyFill="1" applyBorder="1" applyAlignment="1" applyProtection="1">
      <alignment horizontal="center" vertical="center"/>
      <protection locked="0"/>
    </xf>
    <xf numFmtId="0" fontId="26" fillId="39" borderId="47" xfId="0" applyFont="1" applyFill="1" applyBorder="1" applyAlignment="1" applyProtection="1">
      <alignment horizontal="center" vertical="center"/>
      <protection locked="0"/>
    </xf>
    <xf numFmtId="0" fontId="26" fillId="0" borderId="48" xfId="0" applyFont="1" applyBorder="1" applyAlignment="1">
      <alignment horizontal="center" vertical="center"/>
    </xf>
    <xf numFmtId="0" fontId="25" fillId="0" borderId="0" xfId="0" applyFont="1" applyFill="1" applyBorder="1" applyAlignment="1">
      <alignment horizontal="center" vertical="center"/>
    </xf>
    <xf numFmtId="0" fontId="25" fillId="0" borderId="45" xfId="0" applyFont="1" applyFill="1" applyBorder="1" applyAlignment="1">
      <alignment horizontal="center" vertical="center"/>
    </xf>
    <xf numFmtId="0" fontId="22" fillId="39" borderId="37" xfId="0" applyFont="1" applyFill="1" applyBorder="1" applyAlignment="1" applyProtection="1">
      <alignment horizontal="center" vertical="center"/>
      <protection locked="0"/>
    </xf>
    <xf numFmtId="0" fontId="22" fillId="39" borderId="15" xfId="0" applyFont="1" applyFill="1" applyBorder="1" applyAlignment="1" applyProtection="1">
      <alignment horizontal="center" vertical="center"/>
      <protection locked="0"/>
    </xf>
    <xf numFmtId="0" fontId="22" fillId="39" borderId="38" xfId="0" applyFont="1" applyFill="1" applyBorder="1" applyAlignment="1" applyProtection="1">
      <alignment horizontal="center" vertical="center"/>
      <protection locked="0"/>
    </xf>
    <xf numFmtId="0" fontId="23" fillId="0" borderId="43" xfId="0" applyFont="1" applyBorder="1" applyAlignment="1">
      <alignment horizontal="center" vertical="center" wrapText="1"/>
    </xf>
    <xf numFmtId="0" fontId="23" fillId="0" borderId="44" xfId="0" applyFont="1" applyBorder="1" applyAlignment="1">
      <alignment horizontal="center" vertical="center" wrapText="1"/>
    </xf>
    <xf numFmtId="0" fontId="195" fillId="0" borderId="39" xfId="0" applyFont="1" applyBorder="1" applyAlignment="1">
      <alignment horizontal="center" vertical="center" wrapText="1"/>
    </xf>
    <xf numFmtId="0" fontId="195" fillId="0" borderId="40" xfId="0" applyFont="1" applyBorder="1" applyAlignment="1">
      <alignment horizontal="center" vertical="center" wrapText="1"/>
    </xf>
    <xf numFmtId="0" fontId="26" fillId="39" borderId="44" xfId="0" applyFont="1" applyFill="1" applyBorder="1" applyAlignment="1" applyProtection="1">
      <alignment horizontal="center" vertical="center"/>
      <protection locked="0"/>
    </xf>
    <xf numFmtId="0" fontId="26" fillId="39" borderId="49" xfId="0" applyFont="1" applyFill="1" applyBorder="1" applyAlignment="1" applyProtection="1">
      <alignment horizontal="center" vertical="center"/>
      <protection locked="0"/>
    </xf>
    <xf numFmtId="0" fontId="26" fillId="39" borderId="43" xfId="0" applyFont="1" applyFill="1" applyBorder="1" applyAlignment="1" applyProtection="1">
      <alignment horizontal="center" vertical="center"/>
      <protection locked="0"/>
    </xf>
    <xf numFmtId="0" fontId="26" fillId="39" borderId="50" xfId="0" applyFont="1" applyFill="1" applyBorder="1" applyAlignment="1" applyProtection="1">
      <alignment horizontal="center" vertical="center"/>
      <protection locked="0"/>
    </xf>
    <xf numFmtId="0" fontId="26" fillId="39" borderId="51" xfId="0" applyFont="1" applyFill="1" applyBorder="1" applyAlignment="1" applyProtection="1">
      <alignment horizontal="center" vertical="center"/>
      <protection locked="0"/>
    </xf>
    <xf numFmtId="0" fontId="26" fillId="39" borderId="52" xfId="0" applyFont="1" applyFill="1" applyBorder="1" applyAlignment="1" applyProtection="1">
      <alignment horizontal="center" vertical="center"/>
      <protection locked="0"/>
    </xf>
    <xf numFmtId="0" fontId="26" fillId="39" borderId="53" xfId="0" applyFont="1" applyFill="1" applyBorder="1" applyAlignment="1" applyProtection="1">
      <alignment horizontal="center" vertical="center"/>
      <protection locked="0"/>
    </xf>
    <xf numFmtId="0" fontId="26" fillId="39" borderId="48" xfId="0" applyFont="1" applyFill="1" applyBorder="1" applyAlignment="1" applyProtection="1">
      <alignment horizontal="center" vertical="center"/>
      <protection locked="0"/>
    </xf>
    <xf numFmtId="0" fontId="26" fillId="11" borderId="48" xfId="0" applyFont="1" applyFill="1" applyBorder="1" applyAlignment="1" applyProtection="1">
      <alignment horizontal="center" vertical="center"/>
      <protection locked="0"/>
    </xf>
    <xf numFmtId="0" fontId="22" fillId="0" borderId="54" xfId="0" applyFont="1" applyBorder="1" applyAlignment="1">
      <alignment horizontal="center" vertical="center"/>
    </xf>
    <xf numFmtId="0" fontId="22" fillId="0" borderId="55" xfId="0" applyFont="1" applyBorder="1" applyAlignment="1">
      <alignment horizontal="center" vertical="center"/>
    </xf>
    <xf numFmtId="0" fontId="22" fillId="0" borderId="56" xfId="0" applyFont="1" applyBorder="1" applyAlignment="1">
      <alignment horizontal="center" vertical="center"/>
    </xf>
    <xf numFmtId="0" fontId="22" fillId="0" borderId="48" xfId="0" applyFont="1" applyBorder="1" applyAlignment="1">
      <alignment horizontal="center" vertical="center"/>
    </xf>
    <xf numFmtId="0" fontId="22" fillId="0" borderId="47" xfId="0" applyFont="1" applyBorder="1" applyAlignment="1">
      <alignment horizontal="center" vertical="center"/>
    </xf>
    <xf numFmtId="0" fontId="26" fillId="0" borderId="46" xfId="0" applyFont="1" applyBorder="1" applyAlignment="1">
      <alignment horizontal="center" vertical="center"/>
    </xf>
    <xf numFmtId="0" fontId="26" fillId="39" borderId="57" xfId="0" applyFont="1" applyFill="1" applyBorder="1" applyAlignment="1" applyProtection="1">
      <alignment horizontal="center" vertical="center"/>
      <protection locked="0"/>
    </xf>
    <xf numFmtId="0" fontId="22" fillId="0" borderId="46" xfId="0" applyFont="1" applyBorder="1" applyAlignment="1">
      <alignment horizontal="center" vertical="center"/>
    </xf>
    <xf numFmtId="0" fontId="23" fillId="0" borderId="58" xfId="0" applyFont="1" applyBorder="1" applyAlignment="1">
      <alignment horizontal="center" vertical="center" wrapText="1"/>
    </xf>
    <xf numFmtId="0" fontId="23" fillId="0" borderId="52" xfId="0" applyFont="1" applyBorder="1" applyAlignment="1">
      <alignment horizontal="center" vertical="center" wrapText="1"/>
    </xf>
    <xf numFmtId="0" fontId="195" fillId="0" borderId="46" xfId="0" applyFont="1" applyBorder="1" applyAlignment="1">
      <alignment horizontal="center" vertical="center" wrapText="1"/>
    </xf>
    <xf numFmtId="0" fontId="23" fillId="39" borderId="37" xfId="0" applyFont="1" applyFill="1" applyBorder="1" applyAlignment="1" applyProtection="1">
      <alignment horizontal="center" vertical="center"/>
      <protection locked="0"/>
    </xf>
    <xf numFmtId="0" fontId="23" fillId="39" borderId="15" xfId="0" applyFont="1" applyFill="1" applyBorder="1" applyAlignment="1" applyProtection="1">
      <alignment horizontal="center" vertical="center"/>
      <protection locked="0"/>
    </xf>
    <xf numFmtId="0" fontId="23" fillId="39" borderId="38" xfId="0" applyFont="1" applyFill="1" applyBorder="1" applyAlignment="1" applyProtection="1">
      <alignment horizontal="center" vertical="center"/>
      <protection locked="0"/>
    </xf>
    <xf numFmtId="0" fontId="26" fillId="39" borderId="59" xfId="0" applyFont="1" applyFill="1" applyBorder="1" applyAlignment="1" applyProtection="1">
      <alignment horizontal="center" vertical="center"/>
      <protection locked="0"/>
    </xf>
    <xf numFmtId="0" fontId="26" fillId="0" borderId="60" xfId="0" applyFont="1" applyBorder="1" applyAlignment="1">
      <alignment horizontal="center" vertical="center"/>
    </xf>
    <xf numFmtId="0" fontId="24" fillId="39" borderId="0" xfId="0" applyFont="1" applyFill="1" applyBorder="1" applyAlignment="1" applyProtection="1">
      <alignment horizontal="center" vertical="center"/>
      <protection locked="0"/>
    </xf>
    <xf numFmtId="0" fontId="24" fillId="0" borderId="0" xfId="0" applyFont="1" applyFill="1" applyBorder="1" applyAlignment="1">
      <alignment horizontal="center" vertical="center"/>
    </xf>
    <xf numFmtId="0" fontId="26" fillId="39" borderId="58" xfId="0" applyFont="1" applyFill="1" applyBorder="1" applyAlignment="1" applyProtection="1">
      <alignment horizontal="center" vertical="center"/>
      <protection locked="0"/>
    </xf>
    <xf numFmtId="0" fontId="25" fillId="39" borderId="61" xfId="0" applyFont="1" applyFill="1" applyBorder="1" applyAlignment="1" applyProtection="1">
      <alignment horizontal="center" vertical="center"/>
      <protection locked="0"/>
    </xf>
    <xf numFmtId="0" fontId="35" fillId="0" borderId="62" xfId="0" applyFont="1" applyBorder="1" applyAlignment="1">
      <alignment horizontal="center" vertical="center" wrapText="1"/>
    </xf>
    <xf numFmtId="0" fontId="35" fillId="0" borderId="26" xfId="0" applyFont="1" applyBorder="1" applyAlignment="1">
      <alignment horizontal="center" vertical="center" wrapText="1"/>
    </xf>
    <xf numFmtId="0" fontId="22" fillId="0" borderId="26" xfId="0" applyFont="1" applyBorder="1" applyAlignment="1">
      <alignment horizontal="center" vertical="center" wrapText="1"/>
    </xf>
    <xf numFmtId="0" fontId="22" fillId="0" borderId="63" xfId="0" applyFont="1" applyBorder="1" applyAlignment="1">
      <alignment horizontal="center" vertical="center" wrapText="1"/>
    </xf>
    <xf numFmtId="0" fontId="24" fillId="39" borderId="0" xfId="0" applyFont="1" applyFill="1" applyBorder="1" applyAlignment="1" applyProtection="1">
      <alignment horizontal="center" vertical="center" wrapText="1"/>
      <protection locked="0"/>
    </xf>
    <xf numFmtId="0" fontId="34" fillId="0" borderId="0" xfId="0" applyFont="1" applyFill="1" applyBorder="1" applyAlignment="1">
      <alignment horizontal="center" vertical="center" wrapText="1"/>
    </xf>
    <xf numFmtId="0" fontId="34" fillId="0" borderId="31" xfId="0" applyFont="1" applyFill="1" applyBorder="1" applyAlignment="1">
      <alignment horizontal="center" vertical="center" wrapText="1"/>
    </xf>
    <xf numFmtId="0" fontId="190" fillId="0" borderId="0" xfId="0" applyFont="1" applyFill="1" applyBorder="1" applyAlignment="1">
      <alignment horizontal="center" vertical="center" wrapText="1"/>
    </xf>
    <xf numFmtId="0" fontId="23" fillId="0" borderId="64" xfId="0" applyFont="1" applyFill="1" applyBorder="1" applyAlignment="1">
      <alignment horizontal="center" vertical="center"/>
    </xf>
    <xf numFmtId="0" fontId="23" fillId="0" borderId="35" xfId="0" applyFont="1" applyFill="1" applyBorder="1" applyAlignment="1">
      <alignment horizontal="center" vertical="center"/>
    </xf>
    <xf numFmtId="0" fontId="23" fillId="0" borderId="65" xfId="0" applyFont="1" applyBorder="1" applyAlignment="1">
      <alignment horizontal="center" vertical="center"/>
    </xf>
    <xf numFmtId="0" fontId="23" fillId="0" borderId="23" xfId="0" applyFont="1" applyBorder="1" applyAlignment="1">
      <alignment horizontal="center" vertical="center"/>
    </xf>
    <xf numFmtId="0" fontId="25" fillId="39" borderId="15" xfId="0" applyFont="1" applyFill="1" applyBorder="1" applyAlignment="1" applyProtection="1">
      <alignment horizontal="center" vertical="center"/>
      <protection locked="0"/>
    </xf>
    <xf numFmtId="0" fontId="20" fillId="0" borderId="0" xfId="0" applyFont="1" applyBorder="1" applyAlignment="1">
      <alignment horizontal="left" vertical="center" wrapText="1"/>
    </xf>
    <xf numFmtId="0" fontId="194" fillId="0" borderId="48" xfId="0" applyFont="1" applyBorder="1" applyAlignment="1">
      <alignment horizontal="center" vertical="center" wrapText="1"/>
    </xf>
    <xf numFmtId="0" fontId="36" fillId="0" borderId="66" xfId="0" applyFont="1" applyBorder="1" applyAlignment="1">
      <alignment horizontal="center" vertical="center" wrapText="1"/>
    </xf>
    <xf numFmtId="0" fontId="196" fillId="0" borderId="0" xfId="0" applyFont="1" applyFill="1" applyBorder="1" applyAlignment="1">
      <alignment horizontal="center" vertical="center" wrapText="1"/>
    </xf>
    <xf numFmtId="0" fontId="190" fillId="0" borderId="67" xfId="0" applyFont="1" applyFill="1" applyBorder="1" applyAlignment="1">
      <alignment horizontal="center" vertical="center" wrapText="1"/>
    </xf>
    <xf numFmtId="0" fontId="190" fillId="0" borderId="68" xfId="0" applyFont="1" applyFill="1" applyBorder="1" applyAlignment="1">
      <alignment horizontal="center" vertical="center" wrapText="1"/>
    </xf>
    <xf numFmtId="0" fontId="190" fillId="0" borderId="69" xfId="0" applyFont="1" applyFill="1" applyBorder="1" applyAlignment="1">
      <alignment horizontal="center" vertical="center" wrapText="1"/>
    </xf>
    <xf numFmtId="0" fontId="196" fillId="0" borderId="70" xfId="0" applyFont="1" applyFill="1" applyBorder="1" applyAlignment="1">
      <alignment horizontal="center" vertical="center" wrapText="1"/>
    </xf>
    <xf numFmtId="0" fontId="196" fillId="0" borderId="71" xfId="0" applyFont="1" applyFill="1" applyBorder="1" applyAlignment="1">
      <alignment horizontal="center" vertical="center" wrapText="1"/>
    </xf>
    <xf numFmtId="0" fontId="196" fillId="0" borderId="72" xfId="0" applyFont="1" applyFill="1" applyBorder="1" applyAlignment="1">
      <alignment horizontal="center" vertical="center" wrapText="1"/>
    </xf>
    <xf numFmtId="0" fontId="25" fillId="39" borderId="73" xfId="0" applyFont="1" applyFill="1" applyBorder="1" applyAlignment="1" applyProtection="1">
      <alignment horizontal="left" vertical="center" wrapText="1"/>
      <protection locked="0"/>
    </xf>
    <xf numFmtId="0" fontId="25" fillId="39" borderId="0" xfId="0" applyFont="1" applyFill="1" applyBorder="1" applyAlignment="1" applyProtection="1">
      <alignment horizontal="left" vertical="center" wrapText="1"/>
      <protection locked="0"/>
    </xf>
    <xf numFmtId="0" fontId="25" fillId="39" borderId="74" xfId="0" applyFont="1" applyFill="1" applyBorder="1" applyAlignment="1" applyProtection="1">
      <alignment horizontal="left" vertical="center" wrapText="1"/>
      <protection locked="0"/>
    </xf>
    <xf numFmtId="0" fontId="25" fillId="39" borderId="75" xfId="0" applyFont="1" applyFill="1" applyBorder="1" applyAlignment="1" applyProtection="1">
      <alignment horizontal="left" vertical="center" wrapText="1"/>
      <protection locked="0"/>
    </xf>
    <xf numFmtId="0" fontId="25" fillId="39" borderId="76" xfId="0" applyFont="1" applyFill="1" applyBorder="1" applyAlignment="1" applyProtection="1">
      <alignment horizontal="left" vertical="center" wrapText="1"/>
      <protection locked="0"/>
    </xf>
    <xf numFmtId="0" fontId="25" fillId="39" borderId="77" xfId="0" applyFont="1" applyFill="1" applyBorder="1" applyAlignment="1" applyProtection="1">
      <alignment horizontal="left" vertical="center" wrapText="1"/>
      <protection locked="0"/>
    </xf>
    <xf numFmtId="0" fontId="26" fillId="0" borderId="0" xfId="0" applyFont="1" applyFill="1" applyBorder="1" applyAlignment="1">
      <alignment horizontal="left" vertical="center" wrapText="1"/>
    </xf>
    <xf numFmtId="0" fontId="197" fillId="2" borderId="78" xfId="51" applyFont="1" applyFill="1" applyBorder="1" applyAlignment="1">
      <alignment horizontal="center"/>
      <protection/>
    </xf>
    <xf numFmtId="0" fontId="10" fillId="2" borderId="0" xfId="51" applyFont="1" applyFill="1" applyBorder="1" applyAlignment="1">
      <alignment horizontal="center"/>
      <protection/>
    </xf>
    <xf numFmtId="0" fontId="198" fillId="2" borderId="0" xfId="51" applyFont="1" applyFill="1" applyBorder="1" applyAlignment="1">
      <alignment horizontal="center"/>
      <protection/>
    </xf>
    <xf numFmtId="0" fontId="173" fillId="0" borderId="79" xfId="51" applyFont="1" applyBorder="1" applyAlignment="1">
      <alignment horizontal="center" vertical="center"/>
      <protection/>
    </xf>
    <xf numFmtId="0" fontId="173" fillId="0" borderId="80" xfId="51" applyFont="1" applyBorder="1" applyAlignment="1">
      <alignment horizontal="center" vertical="center"/>
      <protection/>
    </xf>
    <xf numFmtId="0" fontId="173" fillId="0" borderId="81" xfId="51" applyFont="1" applyBorder="1" applyAlignment="1">
      <alignment horizontal="center" vertical="center"/>
      <protection/>
    </xf>
    <xf numFmtId="0" fontId="199" fillId="0" borderId="82" xfId="51" applyFont="1" applyBorder="1" applyAlignment="1">
      <alignment horizontal="center" vertical="center"/>
      <protection/>
    </xf>
    <xf numFmtId="0" fontId="199" fillId="0" borderId="83" xfId="51" applyFont="1" applyBorder="1" applyAlignment="1">
      <alignment horizontal="center" vertical="center"/>
      <protection/>
    </xf>
    <xf numFmtId="0" fontId="199" fillId="0" borderId="84" xfId="51" applyFont="1" applyBorder="1" applyAlignment="1">
      <alignment horizontal="center" vertical="center"/>
      <protection/>
    </xf>
    <xf numFmtId="0" fontId="200" fillId="0" borderId="82" xfId="51" applyFont="1" applyBorder="1" applyAlignment="1">
      <alignment horizontal="left" vertical="center"/>
      <protection/>
    </xf>
    <xf numFmtId="0" fontId="200" fillId="0" borderId="83" xfId="51" applyFont="1" applyBorder="1" applyAlignment="1">
      <alignment horizontal="left" vertical="center"/>
      <protection/>
    </xf>
    <xf numFmtId="0" fontId="200" fillId="0" borderId="84" xfId="51" applyFont="1" applyBorder="1" applyAlignment="1">
      <alignment horizontal="left" vertical="center"/>
      <protection/>
    </xf>
    <xf numFmtId="0" fontId="146" fillId="0" borderId="85" xfId="51" applyFont="1" applyBorder="1" applyAlignment="1">
      <alignment horizontal="center"/>
      <protection/>
    </xf>
    <xf numFmtId="0" fontId="146" fillId="0" borderId="86" xfId="51" applyFont="1" applyBorder="1" applyAlignment="1">
      <alignment horizontal="center"/>
      <protection/>
    </xf>
    <xf numFmtId="0" fontId="144" fillId="0" borderId="85" xfId="51" applyFont="1" applyBorder="1" applyAlignment="1">
      <alignment horizontal="center" vertical="center"/>
      <protection/>
    </xf>
    <xf numFmtId="0" fontId="144" fillId="0" borderId="20" xfId="51" applyFont="1" applyBorder="1" applyAlignment="1">
      <alignment horizontal="center" vertical="center"/>
      <protection/>
    </xf>
    <xf numFmtId="0" fontId="144" fillId="0" borderId="87" xfId="51" applyFont="1" applyBorder="1" applyAlignment="1">
      <alignment horizontal="center" vertical="center"/>
      <protection/>
    </xf>
    <xf numFmtId="0" fontId="144" fillId="0" borderId="88" xfId="51" applyFont="1" applyBorder="1" applyAlignment="1">
      <alignment horizontal="center" vertical="center"/>
      <protection/>
    </xf>
    <xf numFmtId="0" fontId="144" fillId="0" borderId="89" xfId="51" applyFont="1" applyBorder="1" applyAlignment="1">
      <alignment horizontal="center" vertical="center"/>
      <protection/>
    </xf>
    <xf numFmtId="0" fontId="144" fillId="0" borderId="90" xfId="51" applyFont="1" applyBorder="1" applyAlignment="1">
      <alignment horizontal="center" vertical="center"/>
      <protection/>
    </xf>
    <xf numFmtId="0" fontId="155" fillId="0" borderId="73" xfId="51" applyFont="1" applyBorder="1" applyAlignment="1">
      <alignment horizontal="left" vertical="top" wrapText="1"/>
      <protection/>
    </xf>
    <xf numFmtId="0" fontId="155" fillId="0" borderId="0" xfId="51" applyFont="1" applyBorder="1" applyAlignment="1">
      <alignment horizontal="left" vertical="top" wrapText="1"/>
      <protection/>
    </xf>
    <xf numFmtId="0" fontId="155" fillId="0" borderId="74" xfId="51" applyFont="1" applyBorder="1" applyAlignment="1">
      <alignment horizontal="left" vertical="top" wrapText="1"/>
      <protection/>
    </xf>
    <xf numFmtId="0" fontId="155" fillId="0" borderId="75" xfId="51" applyFont="1" applyBorder="1" applyAlignment="1">
      <alignment horizontal="left" vertical="top" wrapText="1"/>
      <protection/>
    </xf>
    <xf numFmtId="0" fontId="155" fillId="0" borderId="76" xfId="51" applyFont="1" applyBorder="1" applyAlignment="1">
      <alignment horizontal="left" vertical="top" wrapText="1"/>
      <protection/>
    </xf>
    <xf numFmtId="0" fontId="155" fillId="0" borderId="77" xfId="51" applyFont="1" applyBorder="1" applyAlignment="1">
      <alignment horizontal="left" vertical="top" wrapText="1"/>
      <protection/>
    </xf>
    <xf numFmtId="0" fontId="88" fillId="0" borderId="0" xfId="51" applyFont="1" applyBorder="1" applyAlignment="1">
      <alignment horizontal="center"/>
      <protection/>
    </xf>
    <xf numFmtId="0" fontId="152" fillId="0" borderId="0" xfId="51" applyFont="1" applyFill="1" applyBorder="1" applyAlignment="1">
      <alignment horizontal="left" vertical="center"/>
      <protection/>
    </xf>
    <xf numFmtId="0" fontId="201" fillId="2" borderId="0" xfId="51" applyFont="1" applyFill="1" applyBorder="1" applyAlignment="1">
      <alignment horizontal="center"/>
      <protection/>
    </xf>
    <xf numFmtId="0" fontId="156" fillId="0" borderId="91" xfId="51" applyFont="1" applyBorder="1" applyAlignment="1">
      <alignment horizontal="center" vertical="center"/>
      <protection/>
    </xf>
    <xf numFmtId="0" fontId="156" fillId="0" borderId="92" xfId="51" applyFont="1" applyBorder="1" applyAlignment="1">
      <alignment horizontal="center" vertical="center"/>
      <protection/>
    </xf>
    <xf numFmtId="0" fontId="156" fillId="0" borderId="93" xfId="51" applyFont="1" applyBorder="1" applyAlignment="1">
      <alignment horizontal="center" vertical="center"/>
      <protection/>
    </xf>
    <xf numFmtId="0" fontId="139" fillId="0" borderId="91" xfId="51" applyFont="1" applyBorder="1" applyAlignment="1">
      <alignment horizontal="center" vertical="center"/>
      <protection/>
    </xf>
    <xf numFmtId="0" fontId="139" fillId="0" borderId="92" xfId="51" applyFont="1" applyBorder="1" applyAlignment="1">
      <alignment horizontal="center" vertical="center"/>
      <protection/>
    </xf>
    <xf numFmtId="0" fontId="139" fillId="0" borderId="93" xfId="51" applyFont="1" applyBorder="1" applyAlignment="1">
      <alignment horizontal="center" vertical="center"/>
      <protection/>
    </xf>
    <xf numFmtId="0" fontId="202" fillId="0" borderId="62" xfId="51" applyFont="1" applyBorder="1" applyAlignment="1">
      <alignment horizontal="center" vertical="top" wrapText="1"/>
      <protection/>
    </xf>
    <xf numFmtId="0" fontId="202" fillId="0" borderId="26" xfId="51" applyFont="1" applyBorder="1" applyAlignment="1">
      <alignment horizontal="center" vertical="top" wrapText="1"/>
      <protection/>
    </xf>
    <xf numFmtId="0" fontId="202" fillId="0" borderId="63" xfId="51" applyFont="1" applyBorder="1" applyAlignment="1">
      <alignment horizontal="center" vertical="top" wrapText="1"/>
      <protection/>
    </xf>
  </cellXfs>
  <cellStyles count="51">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rmal 2" xfId="51"/>
    <cellStyle name="Normal 3" xfId="52"/>
    <cellStyle name="Note" xfId="53"/>
    <cellStyle name="Percent" xfId="54"/>
    <cellStyle name="Satisfaisant" xfId="55"/>
    <cellStyle name="Sortie" xfId="56"/>
    <cellStyle name="Texte explicatif" xfId="57"/>
    <cellStyle name="Titre" xfId="58"/>
    <cellStyle name="Titre 1" xfId="59"/>
    <cellStyle name="Titre 2" xfId="60"/>
    <cellStyle name="Titre 3" xfId="61"/>
    <cellStyle name="Titre 4" xfId="62"/>
    <cellStyle name="Total" xfId="63"/>
    <cellStyle name="Vérification"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66CC"/>
                </a:solidFill>
              </a:rPr>
              <a:t>Projet Associatif </a:t>
            </a:r>
            <a:r>
              <a:rPr lang="en-US" cap="none" sz="1600" b="1" i="0" u="none" baseline="0">
                <a:solidFill>
                  <a:srgbClr val="000000"/>
                </a:solidFill>
              </a:rPr>
              <a:t>+</a:t>
            </a:r>
            <a:r>
              <a:rPr lang="en-US" cap="none" sz="1600" b="1" i="0" u="none" baseline="0">
                <a:solidFill>
                  <a:srgbClr val="0066CC"/>
                </a:solidFill>
              </a:rPr>
              <a:t> </a:t>
            </a:r>
            <a:r>
              <a:rPr lang="en-US" cap="none" sz="1600" b="1" i="0" u="none" baseline="0">
                <a:solidFill>
                  <a:srgbClr val="FF9900"/>
                </a:solidFill>
              </a:rPr>
              <a:t>Projet Educatif</a:t>
            </a:r>
          </a:p>
        </c:rich>
      </c:tx>
      <c:layout>
        <c:manualLayout>
          <c:xMode val="factor"/>
          <c:yMode val="factor"/>
          <c:x val="-0.0015"/>
          <c:y val="-0.014"/>
        </c:manualLayout>
      </c:layout>
      <c:spPr>
        <a:noFill/>
        <a:ln w="3175">
          <a:noFill/>
        </a:ln>
      </c:spPr>
    </c:title>
    <c:plotArea>
      <c:layout>
        <c:manualLayout>
          <c:xMode val="edge"/>
          <c:yMode val="edge"/>
          <c:x val="0.289"/>
          <c:y val="0.23075"/>
          <c:w val="0.40825"/>
          <c:h val="0.6455"/>
        </c:manualLayout>
      </c:layout>
      <c:radarChart>
        <c:radarStyle val="marker"/>
        <c:varyColors val="0"/>
        <c:ser>
          <c:idx val="0"/>
          <c:order val="0"/>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9"/>
            <c:spPr>
              <a:ln w="25400">
                <a:solidFill>
                  <a:srgbClr val="FF9900"/>
                </a:solidFill>
              </a:ln>
            </c:spPr>
            <c:marker>
              <c:symbol val="none"/>
            </c:marker>
          </c:dPt>
          <c:cat>
            <c:strRef>
              <c:f>'"N° affiliation club" '!$V$137:$V$146</c:f>
              <c:strCache/>
            </c:strRef>
          </c:cat>
          <c:val>
            <c:numRef>
              <c:f>'"N° affiliation club" '!$W$137:$W$146</c:f>
            </c:numRef>
          </c:val>
        </c:ser>
        <c:axId val="15957159"/>
        <c:axId val="9396704"/>
      </c:radarChart>
      <c:catAx>
        <c:axId val="15957159"/>
        <c:scaling>
          <c:orientation val="minMax"/>
        </c:scaling>
        <c:axPos val="b"/>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333333"/>
                </a:solidFill>
              </a:defRPr>
            </a:pPr>
          </a:p>
        </c:txPr>
        <c:crossAx val="9396704"/>
        <c:crosses val="autoZero"/>
        <c:auto val="0"/>
        <c:lblOffset val="100"/>
        <c:tickLblSkip val="1"/>
        <c:noMultiLvlLbl val="0"/>
      </c:catAx>
      <c:valAx>
        <c:axId val="9396704"/>
        <c:scaling>
          <c:orientation val="minMax"/>
          <c:max val="3"/>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defRPr>
            </a:pPr>
          </a:p>
        </c:txPr>
        <c:crossAx val="15957159"/>
        <c:crossesAt val="1"/>
        <c:crossBetween val="between"/>
        <c:dispUnits/>
        <c:majorUnit val="1"/>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FF9900"/>
                </a:solidFill>
              </a:rPr>
              <a:t>Projet Sportif</a:t>
            </a:r>
          </a:p>
        </c:rich>
      </c:tx>
      <c:layout>
        <c:manualLayout>
          <c:xMode val="factor"/>
          <c:yMode val="factor"/>
          <c:x val="-0.0015"/>
          <c:y val="-0.0125"/>
        </c:manualLayout>
      </c:layout>
      <c:spPr>
        <a:noFill/>
        <a:ln w="3175">
          <a:noFill/>
        </a:ln>
      </c:spPr>
    </c:title>
    <c:plotArea>
      <c:layout>
        <c:manualLayout>
          <c:xMode val="edge"/>
          <c:yMode val="edge"/>
          <c:x val="0.321"/>
          <c:y val="0.247"/>
          <c:w val="0.354"/>
          <c:h val="0.605"/>
        </c:manualLayout>
      </c:layout>
      <c:radarChart>
        <c:radarStyle val="marker"/>
        <c:varyColors val="0"/>
        <c:ser>
          <c:idx val="0"/>
          <c:order val="0"/>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'"N° affiliation club" '!$V$156:$V$167</c:f>
              <c:strCache/>
            </c:strRef>
          </c:cat>
          <c:val>
            <c:numRef>
              <c:f>'"N° affiliation club" '!$W$156:$W$167</c:f>
            </c:numRef>
          </c:val>
        </c:ser>
        <c:axId val="17461473"/>
        <c:axId val="22935530"/>
      </c:radarChart>
      <c:catAx>
        <c:axId val="17461473"/>
        <c:scaling>
          <c:orientation val="minMax"/>
        </c:scaling>
        <c:axPos val="b"/>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333333"/>
                </a:solidFill>
              </a:defRPr>
            </a:pPr>
          </a:p>
        </c:txPr>
        <c:crossAx val="22935530"/>
        <c:crosses val="autoZero"/>
        <c:auto val="0"/>
        <c:lblOffset val="100"/>
        <c:tickLblSkip val="1"/>
        <c:noMultiLvlLbl val="0"/>
      </c:catAx>
      <c:valAx>
        <c:axId val="22935530"/>
        <c:scaling>
          <c:orientation val="minMax"/>
          <c:max val="3"/>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defRPr>
            </a:pPr>
          </a:p>
        </c:txPr>
        <c:crossAx val="17461473"/>
        <c:crossesAt val="1"/>
        <c:crossBetween val="between"/>
        <c:dispUnits/>
        <c:majorUnit val="1"/>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FF0000"/>
                </a:solidFill>
              </a:rPr>
              <a:t> Encadrement et formation</a:t>
            </a:r>
          </a:p>
        </c:rich>
      </c:tx>
      <c:layout>
        <c:manualLayout>
          <c:xMode val="factor"/>
          <c:yMode val="factor"/>
          <c:x val="-0.0015"/>
          <c:y val="-0.0125"/>
        </c:manualLayout>
      </c:layout>
      <c:spPr>
        <a:noFill/>
        <a:ln w="3175">
          <a:noFill/>
        </a:ln>
      </c:spPr>
    </c:title>
    <c:plotArea>
      <c:layout>
        <c:manualLayout>
          <c:xMode val="edge"/>
          <c:yMode val="edge"/>
          <c:x val="0.31025"/>
          <c:y val="0.2045"/>
          <c:w val="0.39"/>
          <c:h val="0.66075"/>
        </c:manualLayout>
      </c:layout>
      <c:radarChart>
        <c:radarStyle val="marker"/>
        <c:varyColors val="0"/>
        <c:ser>
          <c:idx val="0"/>
          <c:order val="0"/>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25400">
                <a:solidFill>
                  <a:srgbClr val="FF0000"/>
                </a:solidFill>
              </a:ln>
            </c:spPr>
            <c:marker>
              <c:symbol val="none"/>
            </c:marker>
          </c:dPt>
          <c:dPt>
            <c:idx val="1"/>
            <c:spPr>
              <a:ln w="25400">
                <a:solidFill>
                  <a:srgbClr val="FF0000"/>
                </a:solidFill>
              </a:ln>
            </c:spPr>
            <c:marker>
              <c:symbol val="none"/>
            </c:marker>
          </c:dPt>
          <c:dPt>
            <c:idx val="2"/>
            <c:spPr>
              <a:ln w="25400">
                <a:solidFill>
                  <a:srgbClr val="FF0000"/>
                </a:solidFill>
              </a:ln>
            </c:spPr>
            <c:marker>
              <c:symbol val="none"/>
            </c:marker>
          </c:dPt>
          <c:dPt>
            <c:idx val="3"/>
            <c:spPr>
              <a:ln w="25400">
                <a:solidFill>
                  <a:srgbClr val="FF0000"/>
                </a:solidFill>
              </a:ln>
            </c:spPr>
            <c:marker>
              <c:symbol val="none"/>
            </c:marker>
          </c:dPt>
          <c:dPt>
            <c:idx val="4"/>
            <c:spPr>
              <a:ln w="25400">
                <a:solidFill>
                  <a:srgbClr val="FF0000"/>
                </a:solidFill>
              </a:ln>
            </c:spPr>
            <c:marker>
              <c:symbol val="none"/>
            </c:marker>
          </c:dPt>
          <c:dPt>
            <c:idx val="5"/>
            <c:spPr>
              <a:ln w="25400">
                <a:solidFill>
                  <a:srgbClr val="FF0000"/>
                </a:solidFill>
              </a:ln>
            </c:spPr>
            <c:marker>
              <c:symbol val="none"/>
            </c:marker>
          </c:dPt>
          <c:dPt>
            <c:idx val="6"/>
            <c:spPr>
              <a:ln w="25400">
                <a:solidFill>
                  <a:srgbClr val="FF0000"/>
                </a:solidFill>
              </a:ln>
            </c:spPr>
            <c:marker>
              <c:symbol val="none"/>
            </c:marker>
          </c:dPt>
          <c:cat>
            <c:strRef>
              <c:f>'"N° affiliation club" '!$V$177:$V$182</c:f>
              <c:strCache/>
            </c:strRef>
          </c:cat>
          <c:val>
            <c:numRef>
              <c:f>'"N° affiliation club" '!$W$177:$W$182</c:f>
            </c:numRef>
          </c:val>
        </c:ser>
        <c:axId val="5093179"/>
        <c:axId val="45838612"/>
      </c:radarChart>
      <c:catAx>
        <c:axId val="5093179"/>
        <c:scaling>
          <c:orientation val="minMax"/>
        </c:scaling>
        <c:axPos val="b"/>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333333"/>
                </a:solidFill>
              </a:defRPr>
            </a:pPr>
          </a:p>
        </c:txPr>
        <c:crossAx val="45838612"/>
        <c:crosses val="autoZero"/>
        <c:auto val="0"/>
        <c:lblOffset val="100"/>
        <c:tickLblSkip val="1"/>
        <c:noMultiLvlLbl val="0"/>
      </c:catAx>
      <c:valAx>
        <c:axId val="45838612"/>
        <c:scaling>
          <c:orientation val="minMax"/>
          <c:max val="3"/>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defRPr>
            </a:pPr>
          </a:p>
        </c:txPr>
        <c:crossAx val="5093179"/>
        <c:crossesAt val="1"/>
        <c:crossBetween val="between"/>
        <c:dispUnits/>
        <c:majorUnit val="1"/>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image" Target="../media/image6.jpeg" /><Relationship Id="rId3" Type="http://schemas.openxmlformats.org/officeDocument/2006/relationships/image" Target="../media/image7.jpeg" /><Relationship Id="rId4" Type="http://schemas.openxmlformats.org/officeDocument/2006/relationships/chart" Target="/xl/charts/chart1.xml" /><Relationship Id="rId5" Type="http://schemas.openxmlformats.org/officeDocument/2006/relationships/chart" Target="/xl/charts/chart2.xml" /><Relationship Id="rId6" Type="http://schemas.openxmlformats.org/officeDocument/2006/relationships/chart" Target="/xl/charts/chart3.xml" /><Relationship Id="rId7" Type="http://schemas.openxmlformats.org/officeDocument/2006/relationships/image" Target="../media/image8.png" /><Relationship Id="rId8"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28575</xdr:rowOff>
    </xdr:from>
    <xdr:to>
      <xdr:col>2</xdr:col>
      <xdr:colOff>171450</xdr:colOff>
      <xdr:row>2</xdr:row>
      <xdr:rowOff>0</xdr:rowOff>
    </xdr:to>
    <xdr:pic>
      <xdr:nvPicPr>
        <xdr:cNvPr id="1" name="Image 3"/>
        <xdr:cNvPicPr preferRelativeResize="1">
          <a:picLocks noChangeAspect="1"/>
        </xdr:cNvPicPr>
      </xdr:nvPicPr>
      <xdr:blipFill>
        <a:blip r:embed="rId1"/>
        <a:stretch>
          <a:fillRect/>
        </a:stretch>
      </xdr:blipFill>
      <xdr:spPr>
        <a:xfrm>
          <a:off x="76200" y="28575"/>
          <a:ext cx="590550" cy="590550"/>
        </a:xfrm>
        <a:prstGeom prst="rect">
          <a:avLst/>
        </a:prstGeom>
        <a:noFill/>
        <a:ln w="9525" cmpd="sng">
          <a:noFill/>
        </a:ln>
      </xdr:spPr>
    </xdr:pic>
    <xdr:clientData/>
  </xdr:twoCellAnchor>
  <xdr:twoCellAnchor editAs="oneCell">
    <xdr:from>
      <xdr:col>2</xdr:col>
      <xdr:colOff>28575</xdr:colOff>
      <xdr:row>98</xdr:row>
      <xdr:rowOff>47625</xdr:rowOff>
    </xdr:from>
    <xdr:to>
      <xdr:col>3</xdr:col>
      <xdr:colOff>57150</xdr:colOff>
      <xdr:row>100</xdr:row>
      <xdr:rowOff>28575</xdr:rowOff>
    </xdr:to>
    <xdr:pic>
      <xdr:nvPicPr>
        <xdr:cNvPr id="2" name="Image 3"/>
        <xdr:cNvPicPr preferRelativeResize="1">
          <a:picLocks noChangeAspect="1"/>
        </xdr:cNvPicPr>
      </xdr:nvPicPr>
      <xdr:blipFill>
        <a:blip r:embed="rId1"/>
        <a:stretch>
          <a:fillRect/>
        </a:stretch>
      </xdr:blipFill>
      <xdr:spPr>
        <a:xfrm>
          <a:off x="523875" y="21088350"/>
          <a:ext cx="409575" cy="409575"/>
        </a:xfrm>
        <a:prstGeom prst="rect">
          <a:avLst/>
        </a:prstGeom>
        <a:noFill/>
        <a:ln w="9525" cmpd="sng">
          <a:noFill/>
        </a:ln>
      </xdr:spPr>
    </xdr:pic>
    <xdr:clientData/>
  </xdr:twoCellAnchor>
  <xdr:twoCellAnchor editAs="oneCell">
    <xdr:from>
      <xdr:col>19</xdr:col>
      <xdr:colOff>66675</xdr:colOff>
      <xdr:row>0</xdr:row>
      <xdr:rowOff>0</xdr:rowOff>
    </xdr:from>
    <xdr:to>
      <xdr:col>20</xdr:col>
      <xdr:colOff>152400</xdr:colOff>
      <xdr:row>1</xdr:row>
      <xdr:rowOff>19050</xdr:rowOff>
    </xdr:to>
    <xdr:pic>
      <xdr:nvPicPr>
        <xdr:cNvPr id="3" name="Image 5"/>
        <xdr:cNvPicPr preferRelativeResize="1">
          <a:picLocks noChangeAspect="1"/>
        </xdr:cNvPicPr>
      </xdr:nvPicPr>
      <xdr:blipFill>
        <a:blip r:embed="rId2"/>
        <a:srcRect l="14912" t="7368" r="17544" b="14866"/>
        <a:stretch>
          <a:fillRect/>
        </a:stretch>
      </xdr:blipFill>
      <xdr:spPr>
        <a:xfrm>
          <a:off x="7096125" y="0"/>
          <a:ext cx="466725" cy="581025"/>
        </a:xfrm>
        <a:prstGeom prst="rect">
          <a:avLst/>
        </a:prstGeom>
        <a:noFill/>
        <a:ln w="9525" cmpd="sng">
          <a:noFill/>
        </a:ln>
      </xdr:spPr>
    </xdr:pic>
    <xdr:clientData/>
  </xdr:twoCellAnchor>
  <xdr:twoCellAnchor editAs="oneCell">
    <xdr:from>
      <xdr:col>2</xdr:col>
      <xdr:colOff>95250</xdr:colOff>
      <xdr:row>96</xdr:row>
      <xdr:rowOff>133350</xdr:rowOff>
    </xdr:from>
    <xdr:to>
      <xdr:col>3</xdr:col>
      <xdr:colOff>57150</xdr:colOff>
      <xdr:row>98</xdr:row>
      <xdr:rowOff>0</xdr:rowOff>
    </xdr:to>
    <xdr:pic>
      <xdr:nvPicPr>
        <xdr:cNvPr id="4" name="Image 6"/>
        <xdr:cNvPicPr preferRelativeResize="1">
          <a:picLocks noChangeAspect="1"/>
        </xdr:cNvPicPr>
      </xdr:nvPicPr>
      <xdr:blipFill>
        <a:blip r:embed="rId2"/>
        <a:srcRect l="16615" t="6590" r="17335" b="16653"/>
        <a:stretch>
          <a:fillRect/>
        </a:stretch>
      </xdr:blipFill>
      <xdr:spPr>
        <a:xfrm>
          <a:off x="590550" y="20612100"/>
          <a:ext cx="342900" cy="4286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152400</xdr:colOff>
      <xdr:row>17</xdr:row>
      <xdr:rowOff>0</xdr:rowOff>
    </xdr:from>
    <xdr:to>
      <xdr:col>2</xdr:col>
      <xdr:colOff>381000</xdr:colOff>
      <xdr:row>18</xdr:row>
      <xdr:rowOff>161925</xdr:rowOff>
    </xdr:to>
    <xdr:pic>
      <xdr:nvPicPr>
        <xdr:cNvPr id="1" name="Image 12" descr="medaille_gold"/>
        <xdr:cNvPicPr preferRelativeResize="1">
          <a:picLocks noChangeAspect="1"/>
        </xdr:cNvPicPr>
      </xdr:nvPicPr>
      <xdr:blipFill>
        <a:blip r:embed="rId1"/>
        <a:stretch>
          <a:fillRect/>
        </a:stretch>
      </xdr:blipFill>
      <xdr:spPr>
        <a:xfrm>
          <a:off x="561975" y="2857500"/>
          <a:ext cx="228600" cy="219075"/>
        </a:xfrm>
        <a:prstGeom prst="rect">
          <a:avLst/>
        </a:prstGeom>
        <a:noFill/>
        <a:ln w="9525" cmpd="sng">
          <a:noFill/>
        </a:ln>
      </xdr:spPr>
    </xdr:pic>
    <xdr:clientData/>
  </xdr:twoCellAnchor>
  <xdr:twoCellAnchor editAs="oneCell">
    <xdr:from>
      <xdr:col>2</xdr:col>
      <xdr:colOff>152400</xdr:colOff>
      <xdr:row>15</xdr:row>
      <xdr:rowOff>9525</xdr:rowOff>
    </xdr:from>
    <xdr:to>
      <xdr:col>2</xdr:col>
      <xdr:colOff>381000</xdr:colOff>
      <xdr:row>16</xdr:row>
      <xdr:rowOff>180975</xdr:rowOff>
    </xdr:to>
    <xdr:pic>
      <xdr:nvPicPr>
        <xdr:cNvPr id="2" name="Image 14" descr="medaille_silver"/>
        <xdr:cNvPicPr preferRelativeResize="1">
          <a:picLocks noChangeAspect="1"/>
        </xdr:cNvPicPr>
      </xdr:nvPicPr>
      <xdr:blipFill>
        <a:blip r:embed="rId2"/>
        <a:stretch>
          <a:fillRect/>
        </a:stretch>
      </xdr:blipFill>
      <xdr:spPr>
        <a:xfrm>
          <a:off x="561975" y="2609850"/>
          <a:ext cx="228600" cy="228600"/>
        </a:xfrm>
        <a:prstGeom prst="rect">
          <a:avLst/>
        </a:prstGeom>
        <a:noFill/>
        <a:ln w="9525" cmpd="sng">
          <a:noFill/>
        </a:ln>
      </xdr:spPr>
    </xdr:pic>
    <xdr:clientData/>
  </xdr:twoCellAnchor>
  <xdr:twoCellAnchor editAs="oneCell">
    <xdr:from>
      <xdr:col>2</xdr:col>
      <xdr:colOff>152400</xdr:colOff>
      <xdr:row>13</xdr:row>
      <xdr:rowOff>228600</xdr:rowOff>
    </xdr:from>
    <xdr:to>
      <xdr:col>2</xdr:col>
      <xdr:colOff>381000</xdr:colOff>
      <xdr:row>15</xdr:row>
      <xdr:rowOff>0</xdr:rowOff>
    </xdr:to>
    <xdr:pic>
      <xdr:nvPicPr>
        <xdr:cNvPr id="3" name="Image 16" descr="medaille_bronze"/>
        <xdr:cNvPicPr preferRelativeResize="1">
          <a:picLocks noChangeAspect="1"/>
        </xdr:cNvPicPr>
      </xdr:nvPicPr>
      <xdr:blipFill>
        <a:blip r:embed="rId3"/>
        <a:stretch>
          <a:fillRect/>
        </a:stretch>
      </xdr:blipFill>
      <xdr:spPr>
        <a:xfrm>
          <a:off x="561975" y="2362200"/>
          <a:ext cx="228600" cy="238125"/>
        </a:xfrm>
        <a:prstGeom prst="rect">
          <a:avLst/>
        </a:prstGeom>
        <a:noFill/>
        <a:ln w="9525" cmpd="sng">
          <a:noFill/>
        </a:ln>
      </xdr:spPr>
    </xdr:pic>
    <xdr:clientData/>
  </xdr:twoCellAnchor>
  <xdr:twoCellAnchor editAs="oneCell">
    <xdr:from>
      <xdr:col>2</xdr:col>
      <xdr:colOff>152400</xdr:colOff>
      <xdr:row>20</xdr:row>
      <xdr:rowOff>0</xdr:rowOff>
    </xdr:from>
    <xdr:to>
      <xdr:col>2</xdr:col>
      <xdr:colOff>381000</xdr:colOff>
      <xdr:row>21</xdr:row>
      <xdr:rowOff>28575</xdr:rowOff>
    </xdr:to>
    <xdr:pic>
      <xdr:nvPicPr>
        <xdr:cNvPr id="4" name="Image 16" descr="medaille_bronze"/>
        <xdr:cNvPicPr preferRelativeResize="1">
          <a:picLocks noChangeAspect="1"/>
        </xdr:cNvPicPr>
      </xdr:nvPicPr>
      <xdr:blipFill>
        <a:blip r:embed="rId3"/>
        <a:stretch>
          <a:fillRect/>
        </a:stretch>
      </xdr:blipFill>
      <xdr:spPr>
        <a:xfrm>
          <a:off x="561975" y="3314700"/>
          <a:ext cx="228600" cy="228600"/>
        </a:xfrm>
        <a:prstGeom prst="rect">
          <a:avLst/>
        </a:prstGeom>
        <a:noFill/>
        <a:ln w="9525" cmpd="sng">
          <a:noFill/>
        </a:ln>
      </xdr:spPr>
    </xdr:pic>
    <xdr:clientData/>
  </xdr:twoCellAnchor>
  <xdr:twoCellAnchor editAs="oneCell">
    <xdr:from>
      <xdr:col>3</xdr:col>
      <xdr:colOff>19050</xdr:colOff>
      <xdr:row>19</xdr:row>
      <xdr:rowOff>190500</xdr:rowOff>
    </xdr:from>
    <xdr:to>
      <xdr:col>3</xdr:col>
      <xdr:colOff>247650</xdr:colOff>
      <xdr:row>21</xdr:row>
      <xdr:rowOff>9525</xdr:rowOff>
    </xdr:to>
    <xdr:pic>
      <xdr:nvPicPr>
        <xdr:cNvPr id="5" name="Image 14" descr="medaille_silver"/>
        <xdr:cNvPicPr preferRelativeResize="1">
          <a:picLocks noChangeAspect="1"/>
        </xdr:cNvPicPr>
      </xdr:nvPicPr>
      <xdr:blipFill>
        <a:blip r:embed="rId2"/>
        <a:stretch>
          <a:fillRect/>
        </a:stretch>
      </xdr:blipFill>
      <xdr:spPr>
        <a:xfrm>
          <a:off x="876300" y="3305175"/>
          <a:ext cx="228600" cy="219075"/>
        </a:xfrm>
        <a:prstGeom prst="rect">
          <a:avLst/>
        </a:prstGeom>
        <a:noFill/>
        <a:ln w="9525" cmpd="sng">
          <a:noFill/>
        </a:ln>
      </xdr:spPr>
    </xdr:pic>
    <xdr:clientData/>
  </xdr:twoCellAnchor>
  <xdr:twoCellAnchor editAs="oneCell">
    <xdr:from>
      <xdr:col>3</xdr:col>
      <xdr:colOff>371475</xdr:colOff>
      <xdr:row>20</xdr:row>
      <xdr:rowOff>0</xdr:rowOff>
    </xdr:from>
    <xdr:to>
      <xdr:col>4</xdr:col>
      <xdr:colOff>161925</xdr:colOff>
      <xdr:row>21</xdr:row>
      <xdr:rowOff>28575</xdr:rowOff>
    </xdr:to>
    <xdr:pic>
      <xdr:nvPicPr>
        <xdr:cNvPr id="6" name="Image 12" descr="medaille_gold"/>
        <xdr:cNvPicPr preferRelativeResize="1">
          <a:picLocks noChangeAspect="1"/>
        </xdr:cNvPicPr>
      </xdr:nvPicPr>
      <xdr:blipFill>
        <a:blip r:embed="rId1"/>
        <a:stretch>
          <a:fillRect/>
        </a:stretch>
      </xdr:blipFill>
      <xdr:spPr>
        <a:xfrm>
          <a:off x="1228725" y="3314700"/>
          <a:ext cx="238125" cy="228600"/>
        </a:xfrm>
        <a:prstGeom prst="rect">
          <a:avLst/>
        </a:prstGeom>
        <a:noFill/>
        <a:ln w="9525" cmpd="sng">
          <a:noFill/>
        </a:ln>
      </xdr:spPr>
    </xdr:pic>
    <xdr:clientData/>
  </xdr:twoCellAnchor>
  <xdr:twoCellAnchor editAs="oneCell">
    <xdr:from>
      <xdr:col>14</xdr:col>
      <xdr:colOff>342900</xdr:colOff>
      <xdr:row>27</xdr:row>
      <xdr:rowOff>28575</xdr:rowOff>
    </xdr:from>
    <xdr:to>
      <xdr:col>15</xdr:col>
      <xdr:colOff>152400</xdr:colOff>
      <xdr:row>28</xdr:row>
      <xdr:rowOff>9525</xdr:rowOff>
    </xdr:to>
    <xdr:pic>
      <xdr:nvPicPr>
        <xdr:cNvPr id="7" name="Image 16" descr="medaille_bronze"/>
        <xdr:cNvPicPr preferRelativeResize="1">
          <a:picLocks noChangeAspect="1"/>
        </xdr:cNvPicPr>
      </xdr:nvPicPr>
      <xdr:blipFill>
        <a:blip r:embed="rId3"/>
        <a:stretch>
          <a:fillRect/>
        </a:stretch>
      </xdr:blipFill>
      <xdr:spPr>
        <a:xfrm>
          <a:off x="5286375" y="4505325"/>
          <a:ext cx="190500" cy="171450"/>
        </a:xfrm>
        <a:prstGeom prst="rect">
          <a:avLst/>
        </a:prstGeom>
        <a:noFill/>
        <a:ln w="9525" cmpd="sng">
          <a:noFill/>
        </a:ln>
      </xdr:spPr>
    </xdr:pic>
    <xdr:clientData/>
  </xdr:twoCellAnchor>
  <xdr:twoCellAnchor editAs="oneCell">
    <xdr:from>
      <xdr:col>14</xdr:col>
      <xdr:colOff>342900</xdr:colOff>
      <xdr:row>29</xdr:row>
      <xdr:rowOff>9525</xdr:rowOff>
    </xdr:from>
    <xdr:to>
      <xdr:col>15</xdr:col>
      <xdr:colOff>152400</xdr:colOff>
      <xdr:row>29</xdr:row>
      <xdr:rowOff>190500</xdr:rowOff>
    </xdr:to>
    <xdr:pic>
      <xdr:nvPicPr>
        <xdr:cNvPr id="8" name="Image 12" descr="medaille_gold"/>
        <xdr:cNvPicPr preferRelativeResize="1">
          <a:picLocks noChangeAspect="1"/>
        </xdr:cNvPicPr>
      </xdr:nvPicPr>
      <xdr:blipFill>
        <a:blip r:embed="rId1"/>
        <a:stretch>
          <a:fillRect/>
        </a:stretch>
      </xdr:blipFill>
      <xdr:spPr>
        <a:xfrm>
          <a:off x="5286375" y="4867275"/>
          <a:ext cx="190500" cy="180975"/>
        </a:xfrm>
        <a:prstGeom prst="rect">
          <a:avLst/>
        </a:prstGeom>
        <a:noFill/>
        <a:ln w="9525" cmpd="sng">
          <a:noFill/>
        </a:ln>
      </xdr:spPr>
    </xdr:pic>
    <xdr:clientData/>
  </xdr:twoCellAnchor>
  <xdr:twoCellAnchor editAs="oneCell">
    <xdr:from>
      <xdr:col>2</xdr:col>
      <xdr:colOff>123825</xdr:colOff>
      <xdr:row>34</xdr:row>
      <xdr:rowOff>38100</xdr:rowOff>
    </xdr:from>
    <xdr:to>
      <xdr:col>2</xdr:col>
      <xdr:colOff>342900</xdr:colOff>
      <xdr:row>36</xdr:row>
      <xdr:rowOff>9525</xdr:rowOff>
    </xdr:to>
    <xdr:pic>
      <xdr:nvPicPr>
        <xdr:cNvPr id="9" name="Image 12" descr="medaille_gold"/>
        <xdr:cNvPicPr preferRelativeResize="1">
          <a:picLocks noChangeAspect="1"/>
        </xdr:cNvPicPr>
      </xdr:nvPicPr>
      <xdr:blipFill>
        <a:blip r:embed="rId1"/>
        <a:stretch>
          <a:fillRect/>
        </a:stretch>
      </xdr:blipFill>
      <xdr:spPr>
        <a:xfrm>
          <a:off x="533400" y="5743575"/>
          <a:ext cx="219075" cy="228600"/>
        </a:xfrm>
        <a:prstGeom prst="rect">
          <a:avLst/>
        </a:prstGeom>
        <a:noFill/>
        <a:ln w="9525" cmpd="sng">
          <a:noFill/>
        </a:ln>
      </xdr:spPr>
    </xdr:pic>
    <xdr:clientData/>
  </xdr:twoCellAnchor>
  <xdr:twoCellAnchor editAs="oneCell">
    <xdr:from>
      <xdr:col>2</xdr:col>
      <xdr:colOff>123825</xdr:colOff>
      <xdr:row>33</xdr:row>
      <xdr:rowOff>28575</xdr:rowOff>
    </xdr:from>
    <xdr:to>
      <xdr:col>2</xdr:col>
      <xdr:colOff>342900</xdr:colOff>
      <xdr:row>35</xdr:row>
      <xdr:rowOff>0</xdr:rowOff>
    </xdr:to>
    <xdr:pic>
      <xdr:nvPicPr>
        <xdr:cNvPr id="10" name="Image 14" descr="medaille_silver"/>
        <xdr:cNvPicPr preferRelativeResize="1">
          <a:picLocks noChangeAspect="1"/>
        </xdr:cNvPicPr>
      </xdr:nvPicPr>
      <xdr:blipFill>
        <a:blip r:embed="rId2"/>
        <a:stretch>
          <a:fillRect/>
        </a:stretch>
      </xdr:blipFill>
      <xdr:spPr>
        <a:xfrm>
          <a:off x="533400" y="5534025"/>
          <a:ext cx="219075" cy="228600"/>
        </a:xfrm>
        <a:prstGeom prst="rect">
          <a:avLst/>
        </a:prstGeom>
        <a:noFill/>
        <a:ln w="9525" cmpd="sng">
          <a:noFill/>
        </a:ln>
      </xdr:spPr>
    </xdr:pic>
    <xdr:clientData/>
  </xdr:twoCellAnchor>
  <xdr:twoCellAnchor editAs="oneCell">
    <xdr:from>
      <xdr:col>2</xdr:col>
      <xdr:colOff>123825</xdr:colOff>
      <xdr:row>31</xdr:row>
      <xdr:rowOff>38100</xdr:rowOff>
    </xdr:from>
    <xdr:to>
      <xdr:col>2</xdr:col>
      <xdr:colOff>342900</xdr:colOff>
      <xdr:row>33</xdr:row>
      <xdr:rowOff>9525</xdr:rowOff>
    </xdr:to>
    <xdr:pic>
      <xdr:nvPicPr>
        <xdr:cNvPr id="11" name="Image 16" descr="medaille_bronze"/>
        <xdr:cNvPicPr preferRelativeResize="1">
          <a:picLocks noChangeAspect="1"/>
        </xdr:cNvPicPr>
      </xdr:nvPicPr>
      <xdr:blipFill>
        <a:blip r:embed="rId3"/>
        <a:stretch>
          <a:fillRect/>
        </a:stretch>
      </xdr:blipFill>
      <xdr:spPr>
        <a:xfrm>
          <a:off x="533400" y="5286375"/>
          <a:ext cx="219075" cy="228600"/>
        </a:xfrm>
        <a:prstGeom prst="rect">
          <a:avLst/>
        </a:prstGeom>
        <a:noFill/>
        <a:ln w="9525" cmpd="sng">
          <a:noFill/>
        </a:ln>
      </xdr:spPr>
    </xdr:pic>
    <xdr:clientData/>
  </xdr:twoCellAnchor>
  <xdr:twoCellAnchor editAs="oneCell">
    <xdr:from>
      <xdr:col>2</xdr:col>
      <xdr:colOff>104775</xdr:colOff>
      <xdr:row>45</xdr:row>
      <xdr:rowOff>0</xdr:rowOff>
    </xdr:from>
    <xdr:to>
      <xdr:col>2</xdr:col>
      <xdr:colOff>333375</xdr:colOff>
      <xdr:row>46</xdr:row>
      <xdr:rowOff>28575</xdr:rowOff>
    </xdr:to>
    <xdr:pic>
      <xdr:nvPicPr>
        <xdr:cNvPr id="12" name="Image 16" descr="medaille_bronze"/>
        <xdr:cNvPicPr preferRelativeResize="1">
          <a:picLocks noChangeAspect="1"/>
        </xdr:cNvPicPr>
      </xdr:nvPicPr>
      <xdr:blipFill>
        <a:blip r:embed="rId3"/>
        <a:stretch>
          <a:fillRect/>
        </a:stretch>
      </xdr:blipFill>
      <xdr:spPr>
        <a:xfrm>
          <a:off x="514350" y="7296150"/>
          <a:ext cx="228600" cy="228600"/>
        </a:xfrm>
        <a:prstGeom prst="rect">
          <a:avLst/>
        </a:prstGeom>
        <a:noFill/>
        <a:ln w="9525" cmpd="sng">
          <a:noFill/>
        </a:ln>
      </xdr:spPr>
    </xdr:pic>
    <xdr:clientData/>
  </xdr:twoCellAnchor>
  <xdr:twoCellAnchor editAs="oneCell">
    <xdr:from>
      <xdr:col>2</xdr:col>
      <xdr:colOff>104775</xdr:colOff>
      <xdr:row>47</xdr:row>
      <xdr:rowOff>28575</xdr:rowOff>
    </xdr:from>
    <xdr:to>
      <xdr:col>2</xdr:col>
      <xdr:colOff>333375</xdr:colOff>
      <xdr:row>49</xdr:row>
      <xdr:rowOff>0</xdr:rowOff>
    </xdr:to>
    <xdr:pic>
      <xdr:nvPicPr>
        <xdr:cNvPr id="13" name="Image 14" descr="medaille_silver"/>
        <xdr:cNvPicPr preferRelativeResize="1">
          <a:picLocks noChangeAspect="1"/>
        </xdr:cNvPicPr>
      </xdr:nvPicPr>
      <xdr:blipFill>
        <a:blip r:embed="rId2"/>
        <a:stretch>
          <a:fillRect/>
        </a:stretch>
      </xdr:blipFill>
      <xdr:spPr>
        <a:xfrm>
          <a:off x="514350" y="7581900"/>
          <a:ext cx="228600" cy="228600"/>
        </a:xfrm>
        <a:prstGeom prst="rect">
          <a:avLst/>
        </a:prstGeom>
        <a:noFill/>
        <a:ln w="9525" cmpd="sng">
          <a:noFill/>
        </a:ln>
      </xdr:spPr>
    </xdr:pic>
    <xdr:clientData/>
  </xdr:twoCellAnchor>
  <xdr:twoCellAnchor editAs="oneCell">
    <xdr:from>
      <xdr:col>2</xdr:col>
      <xdr:colOff>114300</xdr:colOff>
      <xdr:row>51</xdr:row>
      <xdr:rowOff>0</xdr:rowOff>
    </xdr:from>
    <xdr:to>
      <xdr:col>2</xdr:col>
      <xdr:colOff>342900</xdr:colOff>
      <xdr:row>52</xdr:row>
      <xdr:rowOff>28575</xdr:rowOff>
    </xdr:to>
    <xdr:pic>
      <xdr:nvPicPr>
        <xdr:cNvPr id="14" name="Image 21" descr="medaille_gold"/>
        <xdr:cNvPicPr preferRelativeResize="1">
          <a:picLocks noChangeAspect="1"/>
        </xdr:cNvPicPr>
      </xdr:nvPicPr>
      <xdr:blipFill>
        <a:blip r:embed="rId1"/>
        <a:stretch>
          <a:fillRect/>
        </a:stretch>
      </xdr:blipFill>
      <xdr:spPr>
        <a:xfrm>
          <a:off x="523875" y="8067675"/>
          <a:ext cx="228600" cy="228600"/>
        </a:xfrm>
        <a:prstGeom prst="rect">
          <a:avLst/>
        </a:prstGeom>
        <a:noFill/>
        <a:ln w="9525" cmpd="sng">
          <a:noFill/>
        </a:ln>
      </xdr:spPr>
    </xdr:pic>
    <xdr:clientData/>
  </xdr:twoCellAnchor>
  <xdr:twoCellAnchor editAs="oneCell">
    <xdr:from>
      <xdr:col>2</xdr:col>
      <xdr:colOff>104775</xdr:colOff>
      <xdr:row>59</xdr:row>
      <xdr:rowOff>38100</xdr:rowOff>
    </xdr:from>
    <xdr:to>
      <xdr:col>2</xdr:col>
      <xdr:colOff>342900</xdr:colOff>
      <xdr:row>61</xdr:row>
      <xdr:rowOff>38100</xdr:rowOff>
    </xdr:to>
    <xdr:pic>
      <xdr:nvPicPr>
        <xdr:cNvPr id="15" name="Image 12" descr="medaille_gold"/>
        <xdr:cNvPicPr preferRelativeResize="1">
          <a:picLocks noChangeAspect="1"/>
        </xdr:cNvPicPr>
      </xdr:nvPicPr>
      <xdr:blipFill>
        <a:blip r:embed="rId1"/>
        <a:stretch>
          <a:fillRect/>
        </a:stretch>
      </xdr:blipFill>
      <xdr:spPr>
        <a:xfrm>
          <a:off x="514350" y="9277350"/>
          <a:ext cx="238125" cy="257175"/>
        </a:xfrm>
        <a:prstGeom prst="rect">
          <a:avLst/>
        </a:prstGeom>
        <a:noFill/>
        <a:ln w="9525" cmpd="sng">
          <a:noFill/>
        </a:ln>
      </xdr:spPr>
    </xdr:pic>
    <xdr:clientData/>
  </xdr:twoCellAnchor>
  <xdr:twoCellAnchor editAs="oneCell">
    <xdr:from>
      <xdr:col>2</xdr:col>
      <xdr:colOff>114300</xdr:colOff>
      <xdr:row>58</xdr:row>
      <xdr:rowOff>9525</xdr:rowOff>
    </xdr:from>
    <xdr:to>
      <xdr:col>2</xdr:col>
      <xdr:colOff>342900</xdr:colOff>
      <xdr:row>59</xdr:row>
      <xdr:rowOff>38100</xdr:rowOff>
    </xdr:to>
    <xdr:pic>
      <xdr:nvPicPr>
        <xdr:cNvPr id="16" name="Image 14" descr="medaille_silver"/>
        <xdr:cNvPicPr preferRelativeResize="1">
          <a:picLocks noChangeAspect="1"/>
        </xdr:cNvPicPr>
      </xdr:nvPicPr>
      <xdr:blipFill>
        <a:blip r:embed="rId2"/>
        <a:stretch>
          <a:fillRect/>
        </a:stretch>
      </xdr:blipFill>
      <xdr:spPr>
        <a:xfrm>
          <a:off x="523875" y="9048750"/>
          <a:ext cx="228600" cy="228600"/>
        </a:xfrm>
        <a:prstGeom prst="rect">
          <a:avLst/>
        </a:prstGeom>
        <a:noFill/>
        <a:ln w="9525" cmpd="sng">
          <a:noFill/>
        </a:ln>
      </xdr:spPr>
    </xdr:pic>
    <xdr:clientData/>
  </xdr:twoCellAnchor>
  <xdr:twoCellAnchor editAs="oneCell">
    <xdr:from>
      <xdr:col>2</xdr:col>
      <xdr:colOff>114300</xdr:colOff>
      <xdr:row>56</xdr:row>
      <xdr:rowOff>0</xdr:rowOff>
    </xdr:from>
    <xdr:to>
      <xdr:col>2</xdr:col>
      <xdr:colOff>342900</xdr:colOff>
      <xdr:row>57</xdr:row>
      <xdr:rowOff>28575</xdr:rowOff>
    </xdr:to>
    <xdr:pic>
      <xdr:nvPicPr>
        <xdr:cNvPr id="17" name="Image 16" descr="medaille_bronze"/>
        <xdr:cNvPicPr preferRelativeResize="1">
          <a:picLocks noChangeAspect="1"/>
        </xdr:cNvPicPr>
      </xdr:nvPicPr>
      <xdr:blipFill>
        <a:blip r:embed="rId3"/>
        <a:stretch>
          <a:fillRect/>
        </a:stretch>
      </xdr:blipFill>
      <xdr:spPr>
        <a:xfrm>
          <a:off x="523875" y="8782050"/>
          <a:ext cx="228600" cy="228600"/>
        </a:xfrm>
        <a:prstGeom prst="rect">
          <a:avLst/>
        </a:prstGeom>
        <a:noFill/>
        <a:ln w="9525" cmpd="sng">
          <a:noFill/>
        </a:ln>
      </xdr:spPr>
    </xdr:pic>
    <xdr:clientData/>
  </xdr:twoCellAnchor>
  <xdr:twoCellAnchor editAs="oneCell">
    <xdr:from>
      <xdr:col>2</xdr:col>
      <xdr:colOff>133350</xdr:colOff>
      <xdr:row>66</xdr:row>
      <xdr:rowOff>47625</xdr:rowOff>
    </xdr:from>
    <xdr:to>
      <xdr:col>2</xdr:col>
      <xdr:colOff>371475</xdr:colOff>
      <xdr:row>67</xdr:row>
      <xdr:rowOff>76200</xdr:rowOff>
    </xdr:to>
    <xdr:pic>
      <xdr:nvPicPr>
        <xdr:cNvPr id="18" name="Image 12" descr="medaille_gold"/>
        <xdr:cNvPicPr preferRelativeResize="1">
          <a:picLocks noChangeAspect="1"/>
        </xdr:cNvPicPr>
      </xdr:nvPicPr>
      <xdr:blipFill>
        <a:blip r:embed="rId1"/>
        <a:stretch>
          <a:fillRect/>
        </a:stretch>
      </xdr:blipFill>
      <xdr:spPr>
        <a:xfrm>
          <a:off x="542925" y="10296525"/>
          <a:ext cx="238125" cy="228600"/>
        </a:xfrm>
        <a:prstGeom prst="rect">
          <a:avLst/>
        </a:prstGeom>
        <a:noFill/>
        <a:ln w="9525" cmpd="sng">
          <a:noFill/>
        </a:ln>
      </xdr:spPr>
    </xdr:pic>
    <xdr:clientData/>
  </xdr:twoCellAnchor>
  <xdr:twoCellAnchor editAs="oneCell">
    <xdr:from>
      <xdr:col>2</xdr:col>
      <xdr:colOff>133350</xdr:colOff>
      <xdr:row>64</xdr:row>
      <xdr:rowOff>114300</xdr:rowOff>
    </xdr:from>
    <xdr:to>
      <xdr:col>2</xdr:col>
      <xdr:colOff>361950</xdr:colOff>
      <xdr:row>65</xdr:row>
      <xdr:rowOff>142875</xdr:rowOff>
    </xdr:to>
    <xdr:pic>
      <xdr:nvPicPr>
        <xdr:cNvPr id="19" name="Image 14" descr="medaille_silver"/>
        <xdr:cNvPicPr preferRelativeResize="1">
          <a:picLocks noChangeAspect="1"/>
        </xdr:cNvPicPr>
      </xdr:nvPicPr>
      <xdr:blipFill>
        <a:blip r:embed="rId2"/>
        <a:stretch>
          <a:fillRect/>
        </a:stretch>
      </xdr:blipFill>
      <xdr:spPr>
        <a:xfrm>
          <a:off x="542925" y="9963150"/>
          <a:ext cx="228600" cy="228600"/>
        </a:xfrm>
        <a:prstGeom prst="rect">
          <a:avLst/>
        </a:prstGeom>
        <a:noFill/>
        <a:ln w="9525" cmpd="sng">
          <a:noFill/>
        </a:ln>
      </xdr:spPr>
    </xdr:pic>
    <xdr:clientData/>
  </xdr:twoCellAnchor>
  <xdr:twoCellAnchor editAs="oneCell">
    <xdr:from>
      <xdr:col>2</xdr:col>
      <xdr:colOff>133350</xdr:colOff>
      <xdr:row>63</xdr:row>
      <xdr:rowOff>0</xdr:rowOff>
    </xdr:from>
    <xdr:to>
      <xdr:col>2</xdr:col>
      <xdr:colOff>371475</xdr:colOff>
      <xdr:row>64</xdr:row>
      <xdr:rowOff>28575</xdr:rowOff>
    </xdr:to>
    <xdr:pic>
      <xdr:nvPicPr>
        <xdr:cNvPr id="20" name="Image 16" descr="medaille_bronze"/>
        <xdr:cNvPicPr preferRelativeResize="1">
          <a:picLocks noChangeAspect="1"/>
        </xdr:cNvPicPr>
      </xdr:nvPicPr>
      <xdr:blipFill>
        <a:blip r:embed="rId3"/>
        <a:stretch>
          <a:fillRect/>
        </a:stretch>
      </xdr:blipFill>
      <xdr:spPr>
        <a:xfrm>
          <a:off x="542925" y="9648825"/>
          <a:ext cx="238125" cy="228600"/>
        </a:xfrm>
        <a:prstGeom prst="rect">
          <a:avLst/>
        </a:prstGeom>
        <a:noFill/>
        <a:ln w="9525" cmpd="sng">
          <a:noFill/>
        </a:ln>
      </xdr:spPr>
    </xdr:pic>
    <xdr:clientData/>
  </xdr:twoCellAnchor>
  <xdr:twoCellAnchor editAs="oneCell">
    <xdr:from>
      <xdr:col>2</xdr:col>
      <xdr:colOff>200025</xdr:colOff>
      <xdr:row>78</xdr:row>
      <xdr:rowOff>57150</xdr:rowOff>
    </xdr:from>
    <xdr:to>
      <xdr:col>2</xdr:col>
      <xdr:colOff>438150</xdr:colOff>
      <xdr:row>78</xdr:row>
      <xdr:rowOff>295275</xdr:rowOff>
    </xdr:to>
    <xdr:pic>
      <xdr:nvPicPr>
        <xdr:cNvPr id="21" name="Image 16" descr="medaille_bronze"/>
        <xdr:cNvPicPr preferRelativeResize="1">
          <a:picLocks noChangeAspect="1"/>
        </xdr:cNvPicPr>
      </xdr:nvPicPr>
      <xdr:blipFill>
        <a:blip r:embed="rId3"/>
        <a:stretch>
          <a:fillRect/>
        </a:stretch>
      </xdr:blipFill>
      <xdr:spPr>
        <a:xfrm>
          <a:off x="609600" y="12401550"/>
          <a:ext cx="238125" cy="238125"/>
        </a:xfrm>
        <a:prstGeom prst="rect">
          <a:avLst/>
        </a:prstGeom>
        <a:noFill/>
        <a:ln w="9525" cmpd="sng">
          <a:noFill/>
        </a:ln>
      </xdr:spPr>
    </xdr:pic>
    <xdr:clientData/>
  </xdr:twoCellAnchor>
  <xdr:twoCellAnchor editAs="oneCell">
    <xdr:from>
      <xdr:col>3</xdr:col>
      <xdr:colOff>142875</xdr:colOff>
      <xdr:row>78</xdr:row>
      <xdr:rowOff>66675</xdr:rowOff>
    </xdr:from>
    <xdr:to>
      <xdr:col>3</xdr:col>
      <xdr:colOff>381000</xdr:colOff>
      <xdr:row>78</xdr:row>
      <xdr:rowOff>304800</xdr:rowOff>
    </xdr:to>
    <xdr:pic>
      <xdr:nvPicPr>
        <xdr:cNvPr id="22" name="Image 14" descr="medaille_silver"/>
        <xdr:cNvPicPr preferRelativeResize="1">
          <a:picLocks noChangeAspect="1"/>
        </xdr:cNvPicPr>
      </xdr:nvPicPr>
      <xdr:blipFill>
        <a:blip r:embed="rId2"/>
        <a:stretch>
          <a:fillRect/>
        </a:stretch>
      </xdr:blipFill>
      <xdr:spPr>
        <a:xfrm>
          <a:off x="1000125" y="12411075"/>
          <a:ext cx="238125" cy="238125"/>
        </a:xfrm>
        <a:prstGeom prst="rect">
          <a:avLst/>
        </a:prstGeom>
        <a:noFill/>
        <a:ln w="9525" cmpd="sng">
          <a:noFill/>
        </a:ln>
      </xdr:spPr>
    </xdr:pic>
    <xdr:clientData/>
  </xdr:twoCellAnchor>
  <xdr:twoCellAnchor editAs="oneCell">
    <xdr:from>
      <xdr:col>4</xdr:col>
      <xdr:colOff>95250</xdr:colOff>
      <xdr:row>78</xdr:row>
      <xdr:rowOff>66675</xdr:rowOff>
    </xdr:from>
    <xdr:to>
      <xdr:col>4</xdr:col>
      <xdr:colOff>333375</xdr:colOff>
      <xdr:row>78</xdr:row>
      <xdr:rowOff>304800</xdr:rowOff>
    </xdr:to>
    <xdr:pic>
      <xdr:nvPicPr>
        <xdr:cNvPr id="23" name="Image 12" descr="medaille_gold"/>
        <xdr:cNvPicPr preferRelativeResize="1">
          <a:picLocks noChangeAspect="1"/>
        </xdr:cNvPicPr>
      </xdr:nvPicPr>
      <xdr:blipFill>
        <a:blip r:embed="rId1"/>
        <a:stretch>
          <a:fillRect/>
        </a:stretch>
      </xdr:blipFill>
      <xdr:spPr>
        <a:xfrm>
          <a:off x="1400175" y="12411075"/>
          <a:ext cx="238125" cy="238125"/>
        </a:xfrm>
        <a:prstGeom prst="rect">
          <a:avLst/>
        </a:prstGeom>
        <a:noFill/>
        <a:ln w="9525" cmpd="sng">
          <a:noFill/>
        </a:ln>
      </xdr:spPr>
    </xdr:pic>
    <xdr:clientData/>
  </xdr:twoCellAnchor>
  <xdr:twoCellAnchor editAs="oneCell">
    <xdr:from>
      <xdr:col>2</xdr:col>
      <xdr:colOff>152400</xdr:colOff>
      <xdr:row>94</xdr:row>
      <xdr:rowOff>9525</xdr:rowOff>
    </xdr:from>
    <xdr:to>
      <xdr:col>2</xdr:col>
      <xdr:colOff>390525</xdr:colOff>
      <xdr:row>96</xdr:row>
      <xdr:rowOff>0</xdr:rowOff>
    </xdr:to>
    <xdr:pic>
      <xdr:nvPicPr>
        <xdr:cNvPr id="24" name="Image 12" descr="medaille_gold"/>
        <xdr:cNvPicPr preferRelativeResize="1">
          <a:picLocks noChangeAspect="1"/>
        </xdr:cNvPicPr>
      </xdr:nvPicPr>
      <xdr:blipFill>
        <a:blip r:embed="rId1"/>
        <a:stretch>
          <a:fillRect/>
        </a:stretch>
      </xdr:blipFill>
      <xdr:spPr>
        <a:xfrm>
          <a:off x="561975" y="15154275"/>
          <a:ext cx="238125" cy="238125"/>
        </a:xfrm>
        <a:prstGeom prst="rect">
          <a:avLst/>
        </a:prstGeom>
        <a:noFill/>
        <a:ln w="9525" cmpd="sng">
          <a:noFill/>
        </a:ln>
      </xdr:spPr>
    </xdr:pic>
    <xdr:clientData/>
  </xdr:twoCellAnchor>
  <xdr:twoCellAnchor editAs="oneCell">
    <xdr:from>
      <xdr:col>2</xdr:col>
      <xdr:colOff>171450</xdr:colOff>
      <xdr:row>92</xdr:row>
      <xdr:rowOff>38100</xdr:rowOff>
    </xdr:from>
    <xdr:to>
      <xdr:col>2</xdr:col>
      <xdr:colOff>381000</xdr:colOff>
      <xdr:row>94</xdr:row>
      <xdr:rowOff>0</xdr:rowOff>
    </xdr:to>
    <xdr:pic>
      <xdr:nvPicPr>
        <xdr:cNvPr id="25" name="Image 14" descr="medaille_silver"/>
        <xdr:cNvPicPr preferRelativeResize="1">
          <a:picLocks noChangeAspect="1"/>
        </xdr:cNvPicPr>
      </xdr:nvPicPr>
      <xdr:blipFill>
        <a:blip r:embed="rId2"/>
        <a:stretch>
          <a:fillRect/>
        </a:stretch>
      </xdr:blipFill>
      <xdr:spPr>
        <a:xfrm>
          <a:off x="581025" y="14935200"/>
          <a:ext cx="209550" cy="209550"/>
        </a:xfrm>
        <a:prstGeom prst="rect">
          <a:avLst/>
        </a:prstGeom>
        <a:noFill/>
        <a:ln w="9525" cmpd="sng">
          <a:noFill/>
        </a:ln>
      </xdr:spPr>
    </xdr:pic>
    <xdr:clientData/>
  </xdr:twoCellAnchor>
  <xdr:twoCellAnchor editAs="oneCell">
    <xdr:from>
      <xdr:col>2</xdr:col>
      <xdr:colOff>171450</xdr:colOff>
      <xdr:row>90</xdr:row>
      <xdr:rowOff>180975</xdr:rowOff>
    </xdr:from>
    <xdr:to>
      <xdr:col>2</xdr:col>
      <xdr:colOff>371475</xdr:colOff>
      <xdr:row>92</xdr:row>
      <xdr:rowOff>0</xdr:rowOff>
    </xdr:to>
    <xdr:pic>
      <xdr:nvPicPr>
        <xdr:cNvPr id="26" name="Image 16" descr="medaille_bronze"/>
        <xdr:cNvPicPr preferRelativeResize="1">
          <a:picLocks noChangeAspect="1"/>
        </xdr:cNvPicPr>
      </xdr:nvPicPr>
      <xdr:blipFill>
        <a:blip r:embed="rId3"/>
        <a:stretch>
          <a:fillRect/>
        </a:stretch>
      </xdr:blipFill>
      <xdr:spPr>
        <a:xfrm>
          <a:off x="581025" y="14697075"/>
          <a:ext cx="200025" cy="200025"/>
        </a:xfrm>
        <a:prstGeom prst="rect">
          <a:avLst/>
        </a:prstGeom>
        <a:noFill/>
        <a:ln w="9525" cmpd="sng">
          <a:noFill/>
        </a:ln>
      </xdr:spPr>
    </xdr:pic>
    <xdr:clientData/>
  </xdr:twoCellAnchor>
  <xdr:twoCellAnchor editAs="oneCell">
    <xdr:from>
      <xdr:col>2</xdr:col>
      <xdr:colOff>152400</xdr:colOff>
      <xdr:row>101</xdr:row>
      <xdr:rowOff>9525</xdr:rowOff>
    </xdr:from>
    <xdr:to>
      <xdr:col>2</xdr:col>
      <xdr:colOff>381000</xdr:colOff>
      <xdr:row>103</xdr:row>
      <xdr:rowOff>0</xdr:rowOff>
    </xdr:to>
    <xdr:pic>
      <xdr:nvPicPr>
        <xdr:cNvPr id="27" name="Image 12" descr="medaille_gold"/>
        <xdr:cNvPicPr preferRelativeResize="1">
          <a:picLocks noChangeAspect="1"/>
        </xdr:cNvPicPr>
      </xdr:nvPicPr>
      <xdr:blipFill>
        <a:blip r:embed="rId1"/>
        <a:stretch>
          <a:fillRect/>
        </a:stretch>
      </xdr:blipFill>
      <xdr:spPr>
        <a:xfrm>
          <a:off x="561975" y="16230600"/>
          <a:ext cx="228600" cy="238125"/>
        </a:xfrm>
        <a:prstGeom prst="rect">
          <a:avLst/>
        </a:prstGeom>
        <a:noFill/>
        <a:ln w="9525" cmpd="sng">
          <a:noFill/>
        </a:ln>
      </xdr:spPr>
    </xdr:pic>
    <xdr:clientData/>
  </xdr:twoCellAnchor>
  <xdr:twoCellAnchor editAs="oneCell">
    <xdr:from>
      <xdr:col>2</xdr:col>
      <xdr:colOff>152400</xdr:colOff>
      <xdr:row>99</xdr:row>
      <xdr:rowOff>38100</xdr:rowOff>
    </xdr:from>
    <xdr:to>
      <xdr:col>2</xdr:col>
      <xdr:colOff>381000</xdr:colOff>
      <xdr:row>101</xdr:row>
      <xdr:rowOff>0</xdr:rowOff>
    </xdr:to>
    <xdr:pic>
      <xdr:nvPicPr>
        <xdr:cNvPr id="28" name="Image 14" descr="medaille_silver"/>
        <xdr:cNvPicPr preferRelativeResize="1">
          <a:picLocks noChangeAspect="1"/>
        </xdr:cNvPicPr>
      </xdr:nvPicPr>
      <xdr:blipFill>
        <a:blip r:embed="rId2"/>
        <a:stretch>
          <a:fillRect/>
        </a:stretch>
      </xdr:blipFill>
      <xdr:spPr>
        <a:xfrm>
          <a:off x="561975" y="16011525"/>
          <a:ext cx="228600" cy="209550"/>
        </a:xfrm>
        <a:prstGeom prst="rect">
          <a:avLst/>
        </a:prstGeom>
        <a:noFill/>
        <a:ln w="9525" cmpd="sng">
          <a:noFill/>
        </a:ln>
      </xdr:spPr>
    </xdr:pic>
    <xdr:clientData/>
  </xdr:twoCellAnchor>
  <xdr:twoCellAnchor editAs="oneCell">
    <xdr:from>
      <xdr:col>2</xdr:col>
      <xdr:colOff>152400</xdr:colOff>
      <xdr:row>97</xdr:row>
      <xdr:rowOff>180975</xdr:rowOff>
    </xdr:from>
    <xdr:to>
      <xdr:col>2</xdr:col>
      <xdr:colOff>371475</xdr:colOff>
      <xdr:row>99</xdr:row>
      <xdr:rowOff>0</xdr:rowOff>
    </xdr:to>
    <xdr:pic>
      <xdr:nvPicPr>
        <xdr:cNvPr id="29" name="Image 16" descr="medaille_bronze"/>
        <xdr:cNvPicPr preferRelativeResize="1">
          <a:picLocks noChangeAspect="1"/>
        </xdr:cNvPicPr>
      </xdr:nvPicPr>
      <xdr:blipFill>
        <a:blip r:embed="rId3"/>
        <a:stretch>
          <a:fillRect/>
        </a:stretch>
      </xdr:blipFill>
      <xdr:spPr>
        <a:xfrm>
          <a:off x="561975" y="15773400"/>
          <a:ext cx="219075" cy="200025"/>
        </a:xfrm>
        <a:prstGeom prst="rect">
          <a:avLst/>
        </a:prstGeom>
        <a:noFill/>
        <a:ln w="9525" cmpd="sng">
          <a:noFill/>
        </a:ln>
      </xdr:spPr>
    </xdr:pic>
    <xdr:clientData/>
  </xdr:twoCellAnchor>
  <xdr:twoCellAnchor editAs="oneCell">
    <xdr:from>
      <xdr:col>11</xdr:col>
      <xdr:colOff>295275</xdr:colOff>
      <xdr:row>107</xdr:row>
      <xdr:rowOff>180975</xdr:rowOff>
    </xdr:from>
    <xdr:to>
      <xdr:col>12</xdr:col>
      <xdr:colOff>295275</xdr:colOff>
      <xdr:row>109</xdr:row>
      <xdr:rowOff>76200</xdr:rowOff>
    </xdr:to>
    <xdr:pic>
      <xdr:nvPicPr>
        <xdr:cNvPr id="30" name="Image 16" descr="medaille_bronze"/>
        <xdr:cNvPicPr preferRelativeResize="1">
          <a:picLocks noChangeAspect="1"/>
        </xdr:cNvPicPr>
      </xdr:nvPicPr>
      <xdr:blipFill>
        <a:blip r:embed="rId3"/>
        <a:stretch>
          <a:fillRect/>
        </a:stretch>
      </xdr:blipFill>
      <xdr:spPr>
        <a:xfrm>
          <a:off x="4095750" y="17526000"/>
          <a:ext cx="381000" cy="390525"/>
        </a:xfrm>
        <a:prstGeom prst="rect">
          <a:avLst/>
        </a:prstGeom>
        <a:noFill/>
        <a:ln w="9525" cmpd="sng">
          <a:noFill/>
        </a:ln>
      </xdr:spPr>
    </xdr:pic>
    <xdr:clientData/>
  </xdr:twoCellAnchor>
  <xdr:twoCellAnchor editAs="oneCell">
    <xdr:from>
      <xdr:col>11</xdr:col>
      <xdr:colOff>295275</xdr:colOff>
      <xdr:row>109</xdr:row>
      <xdr:rowOff>85725</xdr:rowOff>
    </xdr:from>
    <xdr:to>
      <xdr:col>12</xdr:col>
      <xdr:colOff>304800</xdr:colOff>
      <xdr:row>111</xdr:row>
      <xdr:rowOff>114300</xdr:rowOff>
    </xdr:to>
    <xdr:pic>
      <xdr:nvPicPr>
        <xdr:cNvPr id="31" name="Image 14" descr="medaille_silver"/>
        <xdr:cNvPicPr preferRelativeResize="1">
          <a:picLocks noChangeAspect="1"/>
        </xdr:cNvPicPr>
      </xdr:nvPicPr>
      <xdr:blipFill>
        <a:blip r:embed="rId2"/>
        <a:stretch>
          <a:fillRect/>
        </a:stretch>
      </xdr:blipFill>
      <xdr:spPr>
        <a:xfrm>
          <a:off x="4095750" y="17926050"/>
          <a:ext cx="390525" cy="400050"/>
        </a:xfrm>
        <a:prstGeom prst="rect">
          <a:avLst/>
        </a:prstGeom>
        <a:noFill/>
        <a:ln w="9525" cmpd="sng">
          <a:noFill/>
        </a:ln>
      </xdr:spPr>
    </xdr:pic>
    <xdr:clientData/>
  </xdr:twoCellAnchor>
  <xdr:twoCellAnchor editAs="oneCell">
    <xdr:from>
      <xdr:col>11</xdr:col>
      <xdr:colOff>295275</xdr:colOff>
      <xdr:row>111</xdr:row>
      <xdr:rowOff>104775</xdr:rowOff>
    </xdr:from>
    <xdr:to>
      <xdr:col>12</xdr:col>
      <xdr:colOff>304800</xdr:colOff>
      <xdr:row>113</xdr:row>
      <xdr:rowOff>123825</xdr:rowOff>
    </xdr:to>
    <xdr:pic>
      <xdr:nvPicPr>
        <xdr:cNvPr id="32" name="Image 12" descr="medaille_gold"/>
        <xdr:cNvPicPr preferRelativeResize="1">
          <a:picLocks noChangeAspect="1"/>
        </xdr:cNvPicPr>
      </xdr:nvPicPr>
      <xdr:blipFill>
        <a:blip r:embed="rId1"/>
        <a:stretch>
          <a:fillRect/>
        </a:stretch>
      </xdr:blipFill>
      <xdr:spPr>
        <a:xfrm>
          <a:off x="4095750" y="18316575"/>
          <a:ext cx="390525" cy="400050"/>
        </a:xfrm>
        <a:prstGeom prst="rect">
          <a:avLst/>
        </a:prstGeom>
        <a:noFill/>
        <a:ln w="9525" cmpd="sng">
          <a:noFill/>
        </a:ln>
      </xdr:spPr>
    </xdr:pic>
    <xdr:clientData/>
  </xdr:twoCellAnchor>
  <xdr:twoCellAnchor editAs="oneCell">
    <xdr:from>
      <xdr:col>2</xdr:col>
      <xdr:colOff>142875</xdr:colOff>
      <xdr:row>69</xdr:row>
      <xdr:rowOff>9525</xdr:rowOff>
    </xdr:from>
    <xdr:to>
      <xdr:col>2</xdr:col>
      <xdr:colOff>371475</xdr:colOff>
      <xdr:row>70</xdr:row>
      <xdr:rowOff>38100</xdr:rowOff>
    </xdr:to>
    <xdr:pic>
      <xdr:nvPicPr>
        <xdr:cNvPr id="33" name="Image 14" descr="medaille_silver"/>
        <xdr:cNvPicPr preferRelativeResize="1">
          <a:picLocks noChangeAspect="1"/>
        </xdr:cNvPicPr>
      </xdr:nvPicPr>
      <xdr:blipFill>
        <a:blip r:embed="rId2"/>
        <a:stretch>
          <a:fillRect/>
        </a:stretch>
      </xdr:blipFill>
      <xdr:spPr>
        <a:xfrm>
          <a:off x="552450" y="10715625"/>
          <a:ext cx="228600" cy="228600"/>
        </a:xfrm>
        <a:prstGeom prst="rect">
          <a:avLst/>
        </a:prstGeom>
        <a:noFill/>
        <a:ln w="9525" cmpd="sng">
          <a:noFill/>
        </a:ln>
      </xdr:spPr>
    </xdr:pic>
    <xdr:clientData/>
  </xdr:twoCellAnchor>
  <xdr:twoCellAnchor editAs="oneCell">
    <xdr:from>
      <xdr:col>2</xdr:col>
      <xdr:colOff>381000</xdr:colOff>
      <xdr:row>69</xdr:row>
      <xdr:rowOff>9525</xdr:rowOff>
    </xdr:from>
    <xdr:to>
      <xdr:col>3</xdr:col>
      <xdr:colOff>152400</xdr:colOff>
      <xdr:row>70</xdr:row>
      <xdr:rowOff>38100</xdr:rowOff>
    </xdr:to>
    <xdr:pic>
      <xdr:nvPicPr>
        <xdr:cNvPr id="34" name="Image 12" descr="medaille_gold"/>
        <xdr:cNvPicPr preferRelativeResize="1">
          <a:picLocks noChangeAspect="1"/>
        </xdr:cNvPicPr>
      </xdr:nvPicPr>
      <xdr:blipFill>
        <a:blip r:embed="rId1"/>
        <a:stretch>
          <a:fillRect/>
        </a:stretch>
      </xdr:blipFill>
      <xdr:spPr>
        <a:xfrm>
          <a:off x="790575" y="10715625"/>
          <a:ext cx="219075" cy="228600"/>
        </a:xfrm>
        <a:prstGeom prst="rect">
          <a:avLst/>
        </a:prstGeom>
        <a:noFill/>
        <a:ln w="9525" cmpd="sng">
          <a:noFill/>
        </a:ln>
      </xdr:spPr>
    </xdr:pic>
    <xdr:clientData/>
  </xdr:twoCellAnchor>
  <xdr:twoCellAnchor editAs="oneCell">
    <xdr:from>
      <xdr:col>14</xdr:col>
      <xdr:colOff>0</xdr:colOff>
      <xdr:row>71</xdr:row>
      <xdr:rowOff>0</xdr:rowOff>
    </xdr:from>
    <xdr:to>
      <xdr:col>14</xdr:col>
      <xdr:colOff>0</xdr:colOff>
      <xdr:row>71</xdr:row>
      <xdr:rowOff>0</xdr:rowOff>
    </xdr:to>
    <xdr:pic>
      <xdr:nvPicPr>
        <xdr:cNvPr id="35" name="Image 12" descr="medaille_gold"/>
        <xdr:cNvPicPr preferRelativeResize="1">
          <a:picLocks noChangeAspect="1"/>
        </xdr:cNvPicPr>
      </xdr:nvPicPr>
      <xdr:blipFill>
        <a:blip r:embed="rId1"/>
        <a:stretch>
          <a:fillRect/>
        </a:stretch>
      </xdr:blipFill>
      <xdr:spPr>
        <a:xfrm>
          <a:off x="4943475" y="10963275"/>
          <a:ext cx="0" cy="0"/>
        </a:xfrm>
        <a:prstGeom prst="rect">
          <a:avLst/>
        </a:prstGeom>
        <a:noFill/>
        <a:ln w="9525" cmpd="sng">
          <a:noFill/>
        </a:ln>
      </xdr:spPr>
    </xdr:pic>
    <xdr:clientData/>
  </xdr:twoCellAnchor>
  <xdr:twoCellAnchor editAs="oneCell">
    <xdr:from>
      <xdr:col>2</xdr:col>
      <xdr:colOff>152400</xdr:colOff>
      <xdr:row>70</xdr:row>
      <xdr:rowOff>47625</xdr:rowOff>
    </xdr:from>
    <xdr:to>
      <xdr:col>2</xdr:col>
      <xdr:colOff>381000</xdr:colOff>
      <xdr:row>72</xdr:row>
      <xdr:rowOff>9525</xdr:rowOff>
    </xdr:to>
    <xdr:pic>
      <xdr:nvPicPr>
        <xdr:cNvPr id="36" name="Image 12" descr="medaille_gold"/>
        <xdr:cNvPicPr preferRelativeResize="1">
          <a:picLocks noChangeAspect="1"/>
        </xdr:cNvPicPr>
      </xdr:nvPicPr>
      <xdr:blipFill>
        <a:blip r:embed="rId1"/>
        <a:stretch>
          <a:fillRect/>
        </a:stretch>
      </xdr:blipFill>
      <xdr:spPr>
        <a:xfrm>
          <a:off x="561975" y="10953750"/>
          <a:ext cx="228600" cy="219075"/>
        </a:xfrm>
        <a:prstGeom prst="rect">
          <a:avLst/>
        </a:prstGeom>
        <a:noFill/>
        <a:ln w="9525" cmpd="sng">
          <a:noFill/>
        </a:ln>
      </xdr:spPr>
    </xdr:pic>
    <xdr:clientData/>
  </xdr:twoCellAnchor>
  <xdr:twoCellAnchor editAs="oneCell">
    <xdr:from>
      <xdr:col>2</xdr:col>
      <xdr:colOff>152400</xdr:colOff>
      <xdr:row>73</xdr:row>
      <xdr:rowOff>0</xdr:rowOff>
    </xdr:from>
    <xdr:to>
      <xdr:col>2</xdr:col>
      <xdr:colOff>381000</xdr:colOff>
      <xdr:row>74</xdr:row>
      <xdr:rowOff>28575</xdr:rowOff>
    </xdr:to>
    <xdr:pic>
      <xdr:nvPicPr>
        <xdr:cNvPr id="37" name="Image 12" descr="medaille_gold"/>
        <xdr:cNvPicPr preferRelativeResize="1">
          <a:picLocks noChangeAspect="1"/>
        </xdr:cNvPicPr>
      </xdr:nvPicPr>
      <xdr:blipFill>
        <a:blip r:embed="rId1"/>
        <a:stretch>
          <a:fillRect/>
        </a:stretch>
      </xdr:blipFill>
      <xdr:spPr>
        <a:xfrm>
          <a:off x="561975" y="11220450"/>
          <a:ext cx="228600" cy="228600"/>
        </a:xfrm>
        <a:prstGeom prst="rect">
          <a:avLst/>
        </a:prstGeom>
        <a:noFill/>
        <a:ln w="9525" cmpd="sng">
          <a:noFill/>
        </a:ln>
      </xdr:spPr>
    </xdr:pic>
    <xdr:clientData/>
  </xdr:twoCellAnchor>
  <xdr:twoCellAnchor editAs="oneCell">
    <xdr:from>
      <xdr:col>14</xdr:col>
      <xdr:colOff>342900</xdr:colOff>
      <xdr:row>28</xdr:row>
      <xdr:rowOff>9525</xdr:rowOff>
    </xdr:from>
    <xdr:to>
      <xdr:col>15</xdr:col>
      <xdr:colOff>152400</xdr:colOff>
      <xdr:row>28</xdr:row>
      <xdr:rowOff>190500</xdr:rowOff>
    </xdr:to>
    <xdr:pic>
      <xdr:nvPicPr>
        <xdr:cNvPr id="38" name="Image 14" descr="medaille_silver"/>
        <xdr:cNvPicPr preferRelativeResize="1">
          <a:picLocks noChangeAspect="1"/>
        </xdr:cNvPicPr>
      </xdr:nvPicPr>
      <xdr:blipFill>
        <a:blip r:embed="rId2"/>
        <a:stretch>
          <a:fillRect/>
        </a:stretch>
      </xdr:blipFill>
      <xdr:spPr>
        <a:xfrm>
          <a:off x="5286375" y="4676775"/>
          <a:ext cx="190500" cy="180975"/>
        </a:xfrm>
        <a:prstGeom prst="rect">
          <a:avLst/>
        </a:prstGeom>
        <a:noFill/>
        <a:ln w="9525" cmpd="sng">
          <a:noFill/>
        </a:ln>
      </xdr:spPr>
    </xdr:pic>
    <xdr:clientData/>
  </xdr:twoCellAnchor>
  <xdr:twoCellAnchor>
    <xdr:from>
      <xdr:col>3</xdr:col>
      <xdr:colOff>104775</xdr:colOff>
      <xdr:row>133</xdr:row>
      <xdr:rowOff>57150</xdr:rowOff>
    </xdr:from>
    <xdr:to>
      <xdr:col>16</xdr:col>
      <xdr:colOff>333375</xdr:colOff>
      <xdr:row>153</xdr:row>
      <xdr:rowOff>66675</xdr:rowOff>
    </xdr:to>
    <xdr:graphicFrame>
      <xdr:nvGraphicFramePr>
        <xdr:cNvPr id="39" name="Graphique 41"/>
        <xdr:cNvGraphicFramePr/>
      </xdr:nvGraphicFramePr>
      <xdr:xfrm>
        <a:off x="962025" y="22021800"/>
        <a:ext cx="5153025" cy="3248025"/>
      </xdr:xfrm>
      <a:graphic>
        <a:graphicData uri="http://schemas.openxmlformats.org/drawingml/2006/chart">
          <c:chart xmlns:c="http://schemas.openxmlformats.org/drawingml/2006/chart" r:id="rId4"/>
        </a:graphicData>
      </a:graphic>
    </xdr:graphicFrame>
    <xdr:clientData/>
  </xdr:twoCellAnchor>
  <xdr:twoCellAnchor>
    <xdr:from>
      <xdr:col>3</xdr:col>
      <xdr:colOff>85725</xdr:colOff>
      <xdr:row>154</xdr:row>
      <xdr:rowOff>114300</xdr:rowOff>
    </xdr:from>
    <xdr:to>
      <xdr:col>16</xdr:col>
      <xdr:colOff>314325</xdr:colOff>
      <xdr:row>173</xdr:row>
      <xdr:rowOff>57150</xdr:rowOff>
    </xdr:to>
    <xdr:graphicFrame>
      <xdr:nvGraphicFramePr>
        <xdr:cNvPr id="40" name="Graphique 42"/>
        <xdr:cNvGraphicFramePr/>
      </xdr:nvGraphicFramePr>
      <xdr:xfrm>
        <a:off x="942975" y="25479375"/>
        <a:ext cx="5153025" cy="3019425"/>
      </xdr:xfrm>
      <a:graphic>
        <a:graphicData uri="http://schemas.openxmlformats.org/drawingml/2006/chart">
          <c:chart xmlns:c="http://schemas.openxmlformats.org/drawingml/2006/chart" r:id="rId5"/>
        </a:graphicData>
      </a:graphic>
    </xdr:graphicFrame>
    <xdr:clientData/>
  </xdr:twoCellAnchor>
  <xdr:twoCellAnchor>
    <xdr:from>
      <xdr:col>3</xdr:col>
      <xdr:colOff>66675</xdr:colOff>
      <xdr:row>173</xdr:row>
      <xdr:rowOff>133350</xdr:rowOff>
    </xdr:from>
    <xdr:to>
      <xdr:col>16</xdr:col>
      <xdr:colOff>295275</xdr:colOff>
      <xdr:row>192</xdr:row>
      <xdr:rowOff>104775</xdr:rowOff>
    </xdr:to>
    <xdr:graphicFrame>
      <xdr:nvGraphicFramePr>
        <xdr:cNvPr id="41" name="Graphique 43"/>
        <xdr:cNvGraphicFramePr/>
      </xdr:nvGraphicFramePr>
      <xdr:xfrm>
        <a:off x="923925" y="28575000"/>
        <a:ext cx="5153025" cy="3048000"/>
      </xdr:xfrm>
      <a:graphic>
        <a:graphicData uri="http://schemas.openxmlformats.org/drawingml/2006/chart">
          <c:chart xmlns:c="http://schemas.openxmlformats.org/drawingml/2006/chart" r:id="rId6"/>
        </a:graphicData>
      </a:graphic>
    </xdr:graphicFrame>
    <xdr:clientData/>
  </xdr:twoCellAnchor>
  <xdr:twoCellAnchor editAs="oneCell">
    <xdr:from>
      <xdr:col>0</xdr:col>
      <xdr:colOff>0</xdr:colOff>
      <xdr:row>75</xdr:row>
      <xdr:rowOff>0</xdr:rowOff>
    </xdr:from>
    <xdr:to>
      <xdr:col>2</xdr:col>
      <xdr:colOff>180975</xdr:colOff>
      <xdr:row>77</xdr:row>
      <xdr:rowOff>19050</xdr:rowOff>
    </xdr:to>
    <xdr:pic>
      <xdr:nvPicPr>
        <xdr:cNvPr id="42" name="Image 45"/>
        <xdr:cNvPicPr preferRelativeResize="1">
          <a:picLocks noChangeAspect="1"/>
        </xdr:cNvPicPr>
      </xdr:nvPicPr>
      <xdr:blipFill>
        <a:blip r:embed="rId7"/>
        <a:srcRect l="14518" t="16331" r="16241" b="17527"/>
        <a:stretch>
          <a:fillRect/>
        </a:stretch>
      </xdr:blipFill>
      <xdr:spPr>
        <a:xfrm>
          <a:off x="0" y="11477625"/>
          <a:ext cx="590550" cy="590550"/>
        </a:xfrm>
        <a:prstGeom prst="rect">
          <a:avLst/>
        </a:prstGeom>
        <a:noFill/>
        <a:ln w="9525" cmpd="sng">
          <a:noFill/>
        </a:ln>
      </xdr:spPr>
    </xdr:pic>
    <xdr:clientData/>
  </xdr:twoCellAnchor>
  <xdr:twoCellAnchor editAs="oneCell">
    <xdr:from>
      <xdr:col>0</xdr:col>
      <xdr:colOff>0</xdr:colOff>
      <xdr:row>0</xdr:row>
      <xdr:rowOff>0</xdr:rowOff>
    </xdr:from>
    <xdr:to>
      <xdr:col>2</xdr:col>
      <xdr:colOff>47625</xdr:colOff>
      <xdr:row>2</xdr:row>
      <xdr:rowOff>9525</xdr:rowOff>
    </xdr:to>
    <xdr:pic>
      <xdr:nvPicPr>
        <xdr:cNvPr id="43" name="Image 44"/>
        <xdr:cNvPicPr preferRelativeResize="1">
          <a:picLocks noChangeAspect="1"/>
        </xdr:cNvPicPr>
      </xdr:nvPicPr>
      <xdr:blipFill>
        <a:blip r:embed="rId8"/>
        <a:srcRect l="16615" t="6590" r="17335" b="16653"/>
        <a:stretch>
          <a:fillRect/>
        </a:stretch>
      </xdr:blipFill>
      <xdr:spPr>
        <a:xfrm>
          <a:off x="0" y="0"/>
          <a:ext cx="457200" cy="571500"/>
        </a:xfrm>
        <a:prstGeom prst="rect">
          <a:avLst/>
        </a:prstGeom>
        <a:noFill/>
        <a:ln w="9525" cmpd="sng">
          <a:noFill/>
        </a:ln>
      </xdr:spPr>
    </xdr:pic>
    <xdr:clientData/>
  </xdr:twoCellAnchor>
  <xdr:twoCellAnchor editAs="oneCell">
    <xdr:from>
      <xdr:col>2</xdr:col>
      <xdr:colOff>123825</xdr:colOff>
      <xdr:row>34</xdr:row>
      <xdr:rowOff>38100</xdr:rowOff>
    </xdr:from>
    <xdr:to>
      <xdr:col>2</xdr:col>
      <xdr:colOff>342900</xdr:colOff>
      <xdr:row>36</xdr:row>
      <xdr:rowOff>9525</xdr:rowOff>
    </xdr:to>
    <xdr:pic>
      <xdr:nvPicPr>
        <xdr:cNvPr id="44" name="Image 12" descr="medaille_gold"/>
        <xdr:cNvPicPr preferRelativeResize="1">
          <a:picLocks noChangeAspect="1"/>
        </xdr:cNvPicPr>
      </xdr:nvPicPr>
      <xdr:blipFill>
        <a:blip r:embed="rId1"/>
        <a:stretch>
          <a:fillRect/>
        </a:stretch>
      </xdr:blipFill>
      <xdr:spPr>
        <a:xfrm>
          <a:off x="533400" y="5743575"/>
          <a:ext cx="219075" cy="228600"/>
        </a:xfrm>
        <a:prstGeom prst="rect">
          <a:avLst/>
        </a:prstGeom>
        <a:noFill/>
        <a:ln w="9525" cmpd="sng">
          <a:noFill/>
        </a:ln>
      </xdr:spPr>
    </xdr:pic>
    <xdr:clientData/>
  </xdr:twoCellAnchor>
  <xdr:twoCellAnchor editAs="oneCell">
    <xdr:from>
      <xdr:col>2</xdr:col>
      <xdr:colOff>142875</xdr:colOff>
      <xdr:row>38</xdr:row>
      <xdr:rowOff>47625</xdr:rowOff>
    </xdr:from>
    <xdr:to>
      <xdr:col>2</xdr:col>
      <xdr:colOff>361950</xdr:colOff>
      <xdr:row>40</xdr:row>
      <xdr:rowOff>19050</xdr:rowOff>
    </xdr:to>
    <xdr:pic>
      <xdr:nvPicPr>
        <xdr:cNvPr id="45" name="Image 16" descr="medaille_bronze"/>
        <xdr:cNvPicPr preferRelativeResize="1">
          <a:picLocks noChangeAspect="1"/>
        </xdr:cNvPicPr>
      </xdr:nvPicPr>
      <xdr:blipFill>
        <a:blip r:embed="rId3"/>
        <a:stretch>
          <a:fillRect/>
        </a:stretch>
      </xdr:blipFill>
      <xdr:spPr>
        <a:xfrm>
          <a:off x="552450" y="6257925"/>
          <a:ext cx="219075" cy="219075"/>
        </a:xfrm>
        <a:prstGeom prst="rect">
          <a:avLst/>
        </a:prstGeom>
        <a:noFill/>
        <a:ln w="9525" cmpd="sng">
          <a:noFill/>
        </a:ln>
      </xdr:spPr>
    </xdr:pic>
    <xdr:clientData/>
  </xdr:twoCellAnchor>
  <xdr:twoCellAnchor editAs="oneCell">
    <xdr:from>
      <xdr:col>2</xdr:col>
      <xdr:colOff>133350</xdr:colOff>
      <xdr:row>40</xdr:row>
      <xdr:rowOff>47625</xdr:rowOff>
    </xdr:from>
    <xdr:to>
      <xdr:col>2</xdr:col>
      <xdr:colOff>352425</xdr:colOff>
      <xdr:row>42</xdr:row>
      <xdr:rowOff>19050</xdr:rowOff>
    </xdr:to>
    <xdr:pic>
      <xdr:nvPicPr>
        <xdr:cNvPr id="46" name="Image 16" descr="medaille_bronze"/>
        <xdr:cNvPicPr preferRelativeResize="1">
          <a:picLocks noChangeAspect="1"/>
        </xdr:cNvPicPr>
      </xdr:nvPicPr>
      <xdr:blipFill>
        <a:blip r:embed="rId3"/>
        <a:stretch>
          <a:fillRect/>
        </a:stretch>
      </xdr:blipFill>
      <xdr:spPr>
        <a:xfrm>
          <a:off x="542925" y="6505575"/>
          <a:ext cx="219075" cy="219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P109"/>
  <sheetViews>
    <sheetView showGridLines="0" tabSelected="1" zoomScalePageLayoutView="0" workbookViewId="0" topLeftCell="A1">
      <selection activeCell="G3" sqref="G3:N3"/>
    </sheetView>
  </sheetViews>
  <sheetFormatPr defaultColWidth="11.421875" defaultRowHeight="12.75"/>
  <cols>
    <col min="1" max="1" width="1.7109375" style="180" customWidth="1"/>
    <col min="2" max="2" width="5.7109375" style="276" customWidth="1"/>
    <col min="3" max="16" width="5.7109375" style="180" customWidth="1"/>
    <col min="17" max="17" width="6.57421875" style="180" customWidth="1"/>
    <col min="18" max="21" width="5.7109375" style="180" customWidth="1"/>
    <col min="22" max="23" width="15.140625" style="180" hidden="1" customWidth="1"/>
    <col min="24" max="27" width="11.421875" style="180" hidden="1" customWidth="1"/>
    <col min="28" max="28" width="11.421875" style="179" hidden="1" customWidth="1"/>
    <col min="29" max="31" width="11.421875" style="180" customWidth="1"/>
    <col min="32" max="16384" width="11.421875" style="180" customWidth="1"/>
  </cols>
  <sheetData>
    <row r="1" spans="1:22" ht="44.25" customHeight="1" thickTop="1">
      <c r="A1" s="280"/>
      <c r="B1" s="281"/>
      <c r="C1" s="281"/>
      <c r="D1" s="313" t="s">
        <v>195</v>
      </c>
      <c r="E1" s="313"/>
      <c r="F1" s="313"/>
      <c r="G1" s="313"/>
      <c r="H1" s="313"/>
      <c r="I1" s="313"/>
      <c r="J1" s="313"/>
      <c r="K1" s="313"/>
      <c r="L1" s="313"/>
      <c r="M1" s="313"/>
      <c r="N1" s="313"/>
      <c r="O1" s="313"/>
      <c r="P1" s="313"/>
      <c r="Q1" s="313"/>
      <c r="R1" s="313"/>
      <c r="S1" s="282"/>
      <c r="T1" s="281"/>
      <c r="U1" s="283"/>
      <c r="V1" s="179"/>
    </row>
    <row r="2" spans="1:21" ht="4.5" customHeight="1">
      <c r="A2" s="284"/>
      <c r="B2" s="181"/>
      <c r="C2" s="182"/>
      <c r="D2" s="182"/>
      <c r="E2" s="182"/>
      <c r="F2" s="182"/>
      <c r="G2" s="182"/>
      <c r="H2" s="182"/>
      <c r="I2" s="182"/>
      <c r="J2" s="182"/>
      <c r="K2" s="182"/>
      <c r="L2" s="182"/>
      <c r="M2" s="182"/>
      <c r="N2" s="182"/>
      <c r="O2" s="182"/>
      <c r="P2" s="182"/>
      <c r="Q2" s="182"/>
      <c r="R2" s="182"/>
      <c r="S2" s="182"/>
      <c r="T2" s="182"/>
      <c r="U2" s="285"/>
    </row>
    <row r="3" spans="1:28" s="187" customFormat="1" ht="21.75" customHeight="1">
      <c r="A3" s="286"/>
      <c r="B3" s="183" t="s">
        <v>104</v>
      </c>
      <c r="C3" s="184"/>
      <c r="D3" s="185"/>
      <c r="E3" s="186"/>
      <c r="F3" s="185"/>
      <c r="G3" s="315"/>
      <c r="H3" s="316"/>
      <c r="I3" s="316"/>
      <c r="J3" s="316"/>
      <c r="K3" s="316"/>
      <c r="L3" s="316"/>
      <c r="M3" s="316"/>
      <c r="N3" s="317"/>
      <c r="O3" s="183" t="s">
        <v>105</v>
      </c>
      <c r="P3" s="186"/>
      <c r="Q3" s="186"/>
      <c r="R3" s="315"/>
      <c r="S3" s="316"/>
      <c r="T3" s="317"/>
      <c r="U3" s="287"/>
      <c r="AB3" s="188"/>
    </row>
    <row r="4" spans="1:28" s="187" customFormat="1" ht="4.5" customHeight="1">
      <c r="A4" s="286"/>
      <c r="B4" s="189"/>
      <c r="C4" s="186"/>
      <c r="D4" s="186"/>
      <c r="E4" s="186"/>
      <c r="F4" s="186"/>
      <c r="G4" s="186"/>
      <c r="H4" s="186"/>
      <c r="I4" s="186"/>
      <c r="J4" s="186"/>
      <c r="K4" s="186"/>
      <c r="L4" s="186"/>
      <c r="M4" s="186"/>
      <c r="N4" s="186"/>
      <c r="O4" s="186"/>
      <c r="P4" s="186"/>
      <c r="Q4" s="186"/>
      <c r="R4" s="186"/>
      <c r="S4" s="186"/>
      <c r="T4" s="186"/>
      <c r="U4" s="287"/>
      <c r="AB4" s="188"/>
    </row>
    <row r="5" spans="1:30" s="187" customFormat="1" ht="21.75" customHeight="1">
      <c r="A5" s="286"/>
      <c r="B5" s="189" t="s">
        <v>2</v>
      </c>
      <c r="C5" s="184"/>
      <c r="D5" s="318" t="s">
        <v>106</v>
      </c>
      <c r="E5" s="319"/>
      <c r="F5" s="319"/>
      <c r="G5" s="319"/>
      <c r="H5" s="319"/>
      <c r="I5" s="319"/>
      <c r="J5" s="320"/>
      <c r="K5" s="186"/>
      <c r="L5" s="183" t="s">
        <v>3</v>
      </c>
      <c r="M5" s="186"/>
      <c r="N5" s="321"/>
      <c r="O5" s="322"/>
      <c r="P5" s="322"/>
      <c r="Q5" s="322"/>
      <c r="R5" s="322"/>
      <c r="S5" s="322"/>
      <c r="T5" s="323"/>
      <c r="U5" s="287"/>
      <c r="X5" s="190"/>
      <c r="AA5" s="190"/>
      <c r="AB5" s="190"/>
      <c r="AC5" s="190"/>
      <c r="AD5" s="190"/>
    </row>
    <row r="6" spans="1:30" s="187" customFormat="1" ht="4.5" customHeight="1">
      <c r="A6" s="286"/>
      <c r="B6" s="189"/>
      <c r="C6" s="184"/>
      <c r="D6" s="191"/>
      <c r="E6" s="191"/>
      <c r="F6" s="191"/>
      <c r="G6" s="191"/>
      <c r="H6" s="191"/>
      <c r="I6" s="191"/>
      <c r="J6" s="191"/>
      <c r="K6" s="186"/>
      <c r="L6" s="183"/>
      <c r="M6" s="186"/>
      <c r="N6" s="192"/>
      <c r="O6" s="192"/>
      <c r="P6" s="192"/>
      <c r="Q6" s="192"/>
      <c r="R6" s="192"/>
      <c r="S6" s="192"/>
      <c r="T6" s="192"/>
      <c r="U6" s="287"/>
      <c r="X6" s="190"/>
      <c r="AA6" s="190"/>
      <c r="AB6" s="190"/>
      <c r="AC6" s="190"/>
      <c r="AD6" s="190"/>
    </row>
    <row r="7" spans="1:30" s="187" customFormat="1" ht="21.75" customHeight="1">
      <c r="A7" s="286"/>
      <c r="B7" s="183" t="s">
        <v>19</v>
      </c>
      <c r="C7" s="186"/>
      <c r="D7" s="184"/>
      <c r="E7" s="184"/>
      <c r="F7" s="184"/>
      <c r="G7" s="184"/>
      <c r="H7" s="184"/>
      <c r="I7" s="309"/>
      <c r="J7" s="310"/>
      <c r="K7" s="186"/>
      <c r="L7" s="227" t="s">
        <v>154</v>
      </c>
      <c r="M7" s="186"/>
      <c r="N7" s="192"/>
      <c r="O7" s="309"/>
      <c r="P7" s="310"/>
      <c r="Q7" s="227" t="s">
        <v>186</v>
      </c>
      <c r="R7" s="188"/>
      <c r="S7" s="192"/>
      <c r="T7" s="309"/>
      <c r="U7" s="373"/>
      <c r="X7" s="190"/>
      <c r="AA7" s="190"/>
      <c r="AB7" s="190"/>
      <c r="AC7" s="190"/>
      <c r="AD7" s="190"/>
    </row>
    <row r="8" spans="1:30" s="187" customFormat="1" ht="4.5" customHeight="1">
      <c r="A8" s="286"/>
      <c r="B8" s="189"/>
      <c r="C8" s="184"/>
      <c r="D8" s="184"/>
      <c r="E8" s="184"/>
      <c r="F8" s="184"/>
      <c r="G8" s="184"/>
      <c r="H8" s="184"/>
      <c r="I8" s="184"/>
      <c r="J8" s="184"/>
      <c r="K8" s="186"/>
      <c r="L8" s="185"/>
      <c r="M8" s="186"/>
      <c r="N8" s="184"/>
      <c r="O8" s="184"/>
      <c r="P8" s="184"/>
      <c r="Q8" s="184"/>
      <c r="R8" s="184"/>
      <c r="S8" s="184"/>
      <c r="T8" s="184"/>
      <c r="U8" s="287"/>
      <c r="X8" s="190"/>
      <c r="AA8" s="190"/>
      <c r="AB8" s="190"/>
      <c r="AC8" s="190"/>
      <c r="AD8" s="190"/>
    </row>
    <row r="9" spans="1:30" s="187" customFormat="1" ht="21.75" customHeight="1">
      <c r="A9" s="288" t="s">
        <v>188</v>
      </c>
      <c r="B9" s="193"/>
      <c r="C9" s="186"/>
      <c r="D9" s="186"/>
      <c r="E9" s="184"/>
      <c r="F9" s="184"/>
      <c r="G9" s="184"/>
      <c r="H9" s="184"/>
      <c r="I9" s="184"/>
      <c r="J9" s="186"/>
      <c r="K9" s="312" t="s">
        <v>12</v>
      </c>
      <c r="L9" s="311"/>
      <c r="M9" s="304"/>
      <c r="N9" s="311" t="s">
        <v>2</v>
      </c>
      <c r="O9" s="311"/>
      <c r="P9" s="304"/>
      <c r="Q9" s="311" t="s">
        <v>13</v>
      </c>
      <c r="R9" s="311"/>
      <c r="S9" s="304"/>
      <c r="T9" s="188"/>
      <c r="U9" s="287"/>
      <c r="X9" s="190"/>
      <c r="AA9" s="190"/>
      <c r="AB9" s="190"/>
      <c r="AC9" s="190"/>
      <c r="AD9" s="190"/>
    </row>
    <row r="10" spans="1:30" s="187" customFormat="1" ht="4.5" customHeight="1">
      <c r="A10" s="286"/>
      <c r="B10" s="189"/>
      <c r="C10" s="186"/>
      <c r="D10" s="186"/>
      <c r="E10" s="184"/>
      <c r="F10" s="184"/>
      <c r="G10" s="184"/>
      <c r="H10" s="184"/>
      <c r="I10" s="184"/>
      <c r="J10" s="186"/>
      <c r="K10" s="194"/>
      <c r="L10" s="194"/>
      <c r="M10" s="186"/>
      <c r="N10" s="195"/>
      <c r="O10" s="196"/>
      <c r="P10" s="184"/>
      <c r="Q10" s="195"/>
      <c r="R10" s="195"/>
      <c r="S10" s="195"/>
      <c r="T10" s="186"/>
      <c r="U10" s="287"/>
      <c r="X10" s="190"/>
      <c r="AA10" s="190"/>
      <c r="AB10" s="190"/>
      <c r="AC10" s="190"/>
      <c r="AD10" s="190"/>
    </row>
    <row r="11" spans="1:30" s="187" customFormat="1" ht="21.75" customHeight="1">
      <c r="A11" s="288" t="s">
        <v>187</v>
      </c>
      <c r="B11" s="193"/>
      <c r="C11" s="186"/>
      <c r="D11" s="186"/>
      <c r="E11" s="184"/>
      <c r="F11" s="184"/>
      <c r="G11" s="184"/>
      <c r="H11" s="184"/>
      <c r="I11" s="184"/>
      <c r="J11" s="186"/>
      <c r="K11" s="312" t="s">
        <v>12</v>
      </c>
      <c r="L11" s="311"/>
      <c r="M11" s="304"/>
      <c r="N11" s="311" t="s">
        <v>2</v>
      </c>
      <c r="O11" s="311"/>
      <c r="P11" s="304"/>
      <c r="Q11" s="311" t="s">
        <v>13</v>
      </c>
      <c r="R11" s="311"/>
      <c r="S11" s="304"/>
      <c r="T11" s="188"/>
      <c r="U11" s="287"/>
      <c r="X11" s="190"/>
      <c r="AA11" s="190" t="s">
        <v>184</v>
      </c>
      <c r="AB11" s="190"/>
      <c r="AC11" s="190"/>
      <c r="AD11" s="190"/>
    </row>
    <row r="12" spans="1:30" s="187" customFormat="1" ht="4.5" customHeight="1">
      <c r="A12" s="286"/>
      <c r="B12" s="197"/>
      <c r="C12" s="188"/>
      <c r="D12" s="188"/>
      <c r="E12" s="198"/>
      <c r="F12" s="198"/>
      <c r="G12" s="198"/>
      <c r="H12" s="198"/>
      <c r="I12" s="198"/>
      <c r="J12" s="188"/>
      <c r="K12" s="199"/>
      <c r="L12" s="199"/>
      <c r="M12" s="188"/>
      <c r="N12" s="188"/>
      <c r="O12" s="198"/>
      <c r="P12" s="198"/>
      <c r="Q12" s="188"/>
      <c r="R12" s="188"/>
      <c r="S12" s="188"/>
      <c r="T12" s="188"/>
      <c r="U12" s="287"/>
      <c r="X12" s="190"/>
      <c r="AA12" s="190"/>
      <c r="AB12" s="190"/>
      <c r="AC12" s="190"/>
      <c r="AD12" s="190"/>
    </row>
    <row r="13" spans="1:28" ht="21.75" customHeight="1">
      <c r="A13" s="284"/>
      <c r="B13" s="200" t="s">
        <v>4</v>
      </c>
      <c r="C13" s="201"/>
      <c r="D13" s="201"/>
      <c r="E13" s="201"/>
      <c r="F13" s="201"/>
      <c r="G13" s="201"/>
      <c r="H13" s="201"/>
      <c r="I13" s="201"/>
      <c r="J13" s="201"/>
      <c r="K13" s="201"/>
      <c r="L13" s="201"/>
      <c r="M13" s="202"/>
      <c r="N13" s="202" t="s">
        <v>6</v>
      </c>
      <c r="O13" s="203"/>
      <c r="P13" s="203"/>
      <c r="Q13" s="204"/>
      <c r="R13" s="204" t="s">
        <v>0</v>
      </c>
      <c r="S13" s="204"/>
      <c r="T13" s="204" t="s">
        <v>1</v>
      </c>
      <c r="U13" s="285"/>
      <c r="V13" s="180" t="s">
        <v>155</v>
      </c>
      <c r="W13" s="180">
        <f>SUM(E18:P18)</f>
        <v>0</v>
      </c>
      <c r="Z13" s="205"/>
      <c r="AA13" s="205"/>
      <c r="AB13" s="206"/>
    </row>
    <row r="14" spans="1:28" ht="4.5" customHeight="1">
      <c r="A14" s="284"/>
      <c r="B14" s="207"/>
      <c r="C14" s="208"/>
      <c r="D14" s="208"/>
      <c r="E14" s="208"/>
      <c r="F14" s="208"/>
      <c r="G14" s="208"/>
      <c r="H14" s="208"/>
      <c r="I14" s="208"/>
      <c r="J14" s="208"/>
      <c r="K14" s="208"/>
      <c r="L14" s="208"/>
      <c r="M14" s="209"/>
      <c r="N14" s="209"/>
      <c r="O14" s="206"/>
      <c r="P14" s="206"/>
      <c r="Q14" s="210"/>
      <c r="R14" s="210"/>
      <c r="S14" s="210"/>
      <c r="T14" s="210"/>
      <c r="U14" s="285"/>
      <c r="Y14" s="211" t="s">
        <v>141</v>
      </c>
      <c r="Z14" s="205"/>
      <c r="AA14" s="205"/>
      <c r="AB14" s="206"/>
    </row>
    <row r="15" spans="1:25" ht="21.75" customHeight="1">
      <c r="A15" s="284"/>
      <c r="B15" s="212">
        <v>1</v>
      </c>
      <c r="C15" s="330" t="s">
        <v>5</v>
      </c>
      <c r="D15" s="330"/>
      <c r="E15" s="330"/>
      <c r="F15" s="330"/>
      <c r="G15" s="330"/>
      <c r="H15" s="330"/>
      <c r="I15" s="330"/>
      <c r="J15" s="330"/>
      <c r="K15" s="330"/>
      <c r="L15" s="330"/>
      <c r="M15" s="179"/>
      <c r="N15" s="331"/>
      <c r="O15" s="331"/>
      <c r="P15" s="179"/>
      <c r="Q15" s="179"/>
      <c r="R15" s="214"/>
      <c r="S15" s="214"/>
      <c r="T15" s="179"/>
      <c r="U15" s="285"/>
      <c r="V15" s="180" t="s">
        <v>156</v>
      </c>
      <c r="W15" s="180">
        <f>SUM(E18:L18)</f>
        <v>0</v>
      </c>
      <c r="Y15" s="211" t="s">
        <v>142</v>
      </c>
    </row>
    <row r="16" spans="1:25" ht="4.5" customHeight="1" thickBot="1">
      <c r="A16" s="284"/>
      <c r="B16" s="212"/>
      <c r="C16" s="214"/>
      <c r="D16" s="214"/>
      <c r="E16" s="214"/>
      <c r="F16" s="214"/>
      <c r="G16" s="214"/>
      <c r="H16" s="214"/>
      <c r="I16" s="214"/>
      <c r="J16" s="214"/>
      <c r="K16" s="214"/>
      <c r="L16" s="214"/>
      <c r="M16" s="214"/>
      <c r="N16" s="214"/>
      <c r="O16" s="214"/>
      <c r="P16" s="214"/>
      <c r="Q16" s="214"/>
      <c r="R16" s="214"/>
      <c r="S16" s="214"/>
      <c r="T16" s="179"/>
      <c r="U16" s="285"/>
      <c r="Y16" s="211" t="s">
        <v>143</v>
      </c>
    </row>
    <row r="17" spans="1:28" ht="21.75" customHeight="1" thickBot="1">
      <c r="A17" s="284"/>
      <c r="B17" s="212"/>
      <c r="C17" s="384" t="s">
        <v>136</v>
      </c>
      <c r="D17" s="385"/>
      <c r="E17" s="215" t="s">
        <v>122</v>
      </c>
      <c r="F17" s="215" t="s">
        <v>123</v>
      </c>
      <c r="G17" s="215" t="s">
        <v>124</v>
      </c>
      <c r="H17" s="215" t="s">
        <v>125</v>
      </c>
      <c r="I17" s="215" t="s">
        <v>126</v>
      </c>
      <c r="J17" s="215" t="s">
        <v>127</v>
      </c>
      <c r="K17" s="215" t="s">
        <v>128</v>
      </c>
      <c r="L17" s="215" t="s">
        <v>129</v>
      </c>
      <c r="M17" s="215" t="s">
        <v>130</v>
      </c>
      <c r="N17" s="215" t="s">
        <v>131</v>
      </c>
      <c r="O17" s="215" t="s">
        <v>132</v>
      </c>
      <c r="P17" s="215" t="s">
        <v>133</v>
      </c>
      <c r="Q17" s="215" t="s">
        <v>134</v>
      </c>
      <c r="R17" s="216" t="s">
        <v>135</v>
      </c>
      <c r="S17" s="190"/>
      <c r="T17" s="179"/>
      <c r="U17" s="285"/>
      <c r="V17" s="180" t="s">
        <v>157</v>
      </c>
      <c r="W17" s="180">
        <f>SUM(E18:J18)</f>
        <v>0</v>
      </c>
      <c r="Y17" s="211" t="s">
        <v>144</v>
      </c>
      <c r="AA17" s="217">
        <f>IF(SUM(E18:P18)&gt;=12,2,IF(SUM(E18:P18)&gt;=5,1,0))</f>
        <v>0</v>
      </c>
      <c r="AB17" s="179" t="str">
        <f>IF(AA17=2,"EFF LFNA ESPOIR",IF(AA17=1,"EFF LFNA","Pas de label LFNA"))</f>
        <v>Pas de label LFNA</v>
      </c>
    </row>
    <row r="18" spans="1:25" ht="21.75" customHeight="1" thickBot="1">
      <c r="A18" s="284"/>
      <c r="B18" s="212"/>
      <c r="C18" s="382" t="s">
        <v>207</v>
      </c>
      <c r="D18" s="383"/>
      <c r="E18" s="305"/>
      <c r="F18" s="305"/>
      <c r="G18" s="305"/>
      <c r="H18" s="305"/>
      <c r="I18" s="305"/>
      <c r="J18" s="305"/>
      <c r="K18" s="305"/>
      <c r="L18" s="305"/>
      <c r="M18" s="305"/>
      <c r="N18" s="305"/>
      <c r="O18" s="305"/>
      <c r="P18" s="305"/>
      <c r="Q18" s="305"/>
      <c r="R18" s="306"/>
      <c r="S18" s="190"/>
      <c r="T18" s="179"/>
      <c r="U18" s="285"/>
      <c r="V18" s="180" t="s">
        <v>158</v>
      </c>
      <c r="W18" s="180">
        <f>SUM(K18:R18)</f>
        <v>0</v>
      </c>
      <c r="Y18" s="211" t="s">
        <v>145</v>
      </c>
    </row>
    <row r="19" spans="1:25" ht="15" customHeight="1">
      <c r="A19" s="284"/>
      <c r="B19" s="212"/>
      <c r="C19" s="302" t="s">
        <v>206</v>
      </c>
      <c r="D19" s="218"/>
      <c r="E19" s="218"/>
      <c r="F19" s="218"/>
      <c r="G19" s="218"/>
      <c r="H19" s="218"/>
      <c r="I19" s="218"/>
      <c r="J19" s="218"/>
      <c r="K19" s="213"/>
      <c r="L19" s="213"/>
      <c r="M19" s="213"/>
      <c r="N19" s="213"/>
      <c r="O19" s="213"/>
      <c r="P19" s="190"/>
      <c r="Q19" s="190"/>
      <c r="R19" s="190"/>
      <c r="S19" s="190"/>
      <c r="T19" s="179"/>
      <c r="U19" s="285"/>
      <c r="Y19" s="211" t="s">
        <v>146</v>
      </c>
    </row>
    <row r="20" spans="1:25" ht="21.75" customHeight="1">
      <c r="A20" s="284"/>
      <c r="B20" s="212">
        <v>2</v>
      </c>
      <c r="C20" s="219" t="s">
        <v>137</v>
      </c>
      <c r="D20" s="219"/>
      <c r="E20" s="219"/>
      <c r="F20" s="219"/>
      <c r="G20" s="219"/>
      <c r="H20" s="219"/>
      <c r="I20" s="220"/>
      <c r="J20" s="206"/>
      <c r="K20" s="206"/>
      <c r="L20" s="206"/>
      <c r="M20" s="206"/>
      <c r="N20" s="179"/>
      <c r="O20" s="179"/>
      <c r="P20" s="179"/>
      <c r="Q20" s="179"/>
      <c r="R20" s="307"/>
      <c r="S20" s="221"/>
      <c r="T20" s="307"/>
      <c r="U20" s="289"/>
      <c r="X20" s="222"/>
      <c r="Y20" s="211" t="s">
        <v>147</v>
      </c>
    </row>
    <row r="21" spans="1:25" ht="4.5" customHeight="1">
      <c r="A21" s="284"/>
      <c r="B21" s="212"/>
      <c r="C21" s="219"/>
      <c r="D21" s="219"/>
      <c r="E21" s="219"/>
      <c r="F21" s="219"/>
      <c r="G21" s="219"/>
      <c r="H21" s="219"/>
      <c r="I21" s="220"/>
      <c r="J21" s="206"/>
      <c r="K21" s="206"/>
      <c r="L21" s="206"/>
      <c r="M21" s="206"/>
      <c r="N21" s="179"/>
      <c r="O21" s="179"/>
      <c r="P21" s="179"/>
      <c r="Q21" s="179"/>
      <c r="R21" s="179"/>
      <c r="S21" s="179"/>
      <c r="T21" s="179"/>
      <c r="U21" s="289"/>
      <c r="X21" s="222"/>
      <c r="Y21" s="211" t="s">
        <v>148</v>
      </c>
    </row>
    <row r="22" spans="1:25" ht="21.75" customHeight="1">
      <c r="A22" s="284"/>
      <c r="B22" s="212"/>
      <c r="C22" s="336" t="s">
        <v>108</v>
      </c>
      <c r="D22" s="336"/>
      <c r="E22" s="337"/>
      <c r="F22" s="309"/>
      <c r="G22" s="386"/>
      <c r="H22" s="386"/>
      <c r="I22" s="386"/>
      <c r="J22" s="386"/>
      <c r="K22" s="386"/>
      <c r="L22" s="386"/>
      <c r="M22" s="310"/>
      <c r="N22" s="224" t="s">
        <v>107</v>
      </c>
      <c r="O22" s="179"/>
      <c r="P22" s="179"/>
      <c r="Q22" s="338"/>
      <c r="R22" s="339"/>
      <c r="S22" s="339"/>
      <c r="T22" s="340"/>
      <c r="U22" s="289"/>
      <c r="Y22" s="211" t="s">
        <v>110</v>
      </c>
    </row>
    <row r="23" spans="1:25" ht="4.5" customHeight="1">
      <c r="A23" s="284"/>
      <c r="B23" s="212"/>
      <c r="C23" s="223"/>
      <c r="D23" s="223"/>
      <c r="E23" s="223"/>
      <c r="F23" s="223"/>
      <c r="G23" s="225"/>
      <c r="H23" s="225"/>
      <c r="I23" s="225"/>
      <c r="J23" s="225"/>
      <c r="K23" s="225"/>
      <c r="L23" s="225"/>
      <c r="M23" s="225"/>
      <c r="N23" s="225"/>
      <c r="O23" s="225"/>
      <c r="P23" s="225"/>
      <c r="Q23" s="225"/>
      <c r="R23" s="221"/>
      <c r="S23" s="221"/>
      <c r="T23" s="221"/>
      <c r="U23" s="289"/>
      <c r="X23" s="222"/>
      <c r="Y23" s="211" t="s">
        <v>111</v>
      </c>
    </row>
    <row r="24" spans="1:25" ht="4.5" customHeight="1" hidden="1">
      <c r="A24" s="284"/>
      <c r="B24" s="212"/>
      <c r="C24" s="223"/>
      <c r="D24" s="223"/>
      <c r="E24" s="223"/>
      <c r="F24" s="223"/>
      <c r="G24" s="225"/>
      <c r="H24" s="225"/>
      <c r="I24" s="225"/>
      <c r="J24" s="225"/>
      <c r="K24" s="225"/>
      <c r="L24" s="225"/>
      <c r="M24" s="225"/>
      <c r="N24" s="225"/>
      <c r="O24" s="225"/>
      <c r="P24" s="225"/>
      <c r="Q24" s="225"/>
      <c r="R24" s="221"/>
      <c r="S24" s="221"/>
      <c r="T24" s="221"/>
      <c r="U24" s="289"/>
      <c r="X24" s="222"/>
      <c r="Y24" s="211" t="s">
        <v>112</v>
      </c>
    </row>
    <row r="25" spans="1:25" ht="21.75" customHeight="1">
      <c r="A25" s="284"/>
      <c r="B25" s="212">
        <v>3</v>
      </c>
      <c r="C25" s="219" t="s">
        <v>189</v>
      </c>
      <c r="D25" s="219"/>
      <c r="E25" s="219"/>
      <c r="F25" s="219"/>
      <c r="G25" s="219"/>
      <c r="H25" s="219"/>
      <c r="I25" s="219"/>
      <c r="J25" s="206"/>
      <c r="K25" s="206"/>
      <c r="L25" s="206"/>
      <c r="M25" s="206"/>
      <c r="N25" s="206"/>
      <c r="O25" s="179"/>
      <c r="P25" s="179"/>
      <c r="Q25" s="179"/>
      <c r="R25" s="307"/>
      <c r="S25" s="221"/>
      <c r="T25" s="307"/>
      <c r="U25" s="289"/>
      <c r="X25" s="222"/>
      <c r="Y25" s="211" t="s">
        <v>113</v>
      </c>
    </row>
    <row r="26" spans="1:25" ht="4.5" customHeight="1">
      <c r="A26" s="284"/>
      <c r="B26" s="212"/>
      <c r="C26" s="219"/>
      <c r="D26" s="219"/>
      <c r="E26" s="219"/>
      <c r="F26" s="219"/>
      <c r="G26" s="219"/>
      <c r="H26" s="219"/>
      <c r="I26" s="219"/>
      <c r="J26" s="206"/>
      <c r="K26" s="206"/>
      <c r="L26" s="206"/>
      <c r="M26" s="206"/>
      <c r="N26" s="206"/>
      <c r="O26" s="179"/>
      <c r="P26" s="179"/>
      <c r="Q26" s="179"/>
      <c r="R26" s="226"/>
      <c r="S26" s="221"/>
      <c r="T26" s="226"/>
      <c r="U26" s="289"/>
      <c r="X26" s="222"/>
      <c r="Y26" s="211" t="s">
        <v>114</v>
      </c>
    </row>
    <row r="27" spans="1:25" ht="31.5" customHeight="1">
      <c r="A27" s="284"/>
      <c r="B27" s="212">
        <v>4</v>
      </c>
      <c r="C27" s="314" t="s">
        <v>191</v>
      </c>
      <c r="D27" s="314"/>
      <c r="E27" s="314"/>
      <c r="F27" s="314"/>
      <c r="G27" s="314"/>
      <c r="H27" s="314"/>
      <c r="I27" s="314"/>
      <c r="J27" s="314"/>
      <c r="K27" s="314"/>
      <c r="L27" s="314"/>
      <c r="M27" s="314"/>
      <c r="N27" s="314"/>
      <c r="O27" s="314"/>
      <c r="P27" s="314"/>
      <c r="Q27" s="179"/>
      <c r="R27" s="307"/>
      <c r="S27" s="221"/>
      <c r="T27" s="307"/>
      <c r="U27" s="289"/>
      <c r="X27" s="227"/>
      <c r="Y27" s="211" t="s">
        <v>149</v>
      </c>
    </row>
    <row r="28" spans="1:24" ht="4.5" customHeight="1">
      <c r="A28" s="284"/>
      <c r="B28" s="212"/>
      <c r="C28" s="219"/>
      <c r="D28" s="219"/>
      <c r="E28" s="219"/>
      <c r="F28" s="219"/>
      <c r="G28" s="219"/>
      <c r="H28" s="219"/>
      <c r="I28" s="219"/>
      <c r="J28" s="206"/>
      <c r="K28" s="206"/>
      <c r="L28" s="206"/>
      <c r="M28" s="206"/>
      <c r="N28" s="206"/>
      <c r="O28" s="179"/>
      <c r="P28" s="179"/>
      <c r="Q28" s="179"/>
      <c r="R28" s="228"/>
      <c r="S28" s="221"/>
      <c r="T28" s="228"/>
      <c r="U28" s="289"/>
      <c r="X28" s="227"/>
    </row>
    <row r="29" spans="1:24" ht="30.75" customHeight="1">
      <c r="A29" s="284"/>
      <c r="B29" s="212">
        <v>5</v>
      </c>
      <c r="C29" s="314" t="s">
        <v>192</v>
      </c>
      <c r="D29" s="314"/>
      <c r="E29" s="314"/>
      <c r="F29" s="314"/>
      <c r="G29" s="314"/>
      <c r="H29" s="314"/>
      <c r="I29" s="314"/>
      <c r="J29" s="314"/>
      <c r="K29" s="314"/>
      <c r="L29" s="314"/>
      <c r="M29" s="314"/>
      <c r="N29" s="314"/>
      <c r="O29" s="314"/>
      <c r="P29" s="314"/>
      <c r="Q29" s="332"/>
      <c r="R29" s="307"/>
      <c r="S29" s="221"/>
      <c r="T29" s="307"/>
      <c r="U29" s="289"/>
      <c r="X29" s="227"/>
    </row>
    <row r="30" spans="1:24" ht="4.5" customHeight="1">
      <c r="A30" s="284"/>
      <c r="B30" s="212"/>
      <c r="C30" s="219"/>
      <c r="D30" s="219"/>
      <c r="E30" s="219"/>
      <c r="F30" s="219"/>
      <c r="G30" s="219"/>
      <c r="H30" s="219"/>
      <c r="I30" s="219"/>
      <c r="J30" s="206"/>
      <c r="K30" s="206"/>
      <c r="L30" s="206"/>
      <c r="M30" s="206"/>
      <c r="N30" s="206"/>
      <c r="O30" s="179"/>
      <c r="P30" s="179"/>
      <c r="Q30" s="179"/>
      <c r="R30" s="228"/>
      <c r="S30" s="221"/>
      <c r="T30" s="228"/>
      <c r="U30" s="289"/>
      <c r="X30" s="227"/>
    </row>
    <row r="31" spans="1:24" ht="21.75" customHeight="1">
      <c r="A31" s="284"/>
      <c r="B31" s="212">
        <v>6</v>
      </c>
      <c r="C31" s="219" t="s">
        <v>109</v>
      </c>
      <c r="D31" s="219"/>
      <c r="E31" s="219"/>
      <c r="F31" s="219"/>
      <c r="G31" s="219"/>
      <c r="H31" s="219"/>
      <c r="I31" s="219"/>
      <c r="J31" s="206"/>
      <c r="K31" s="206"/>
      <c r="L31" s="206"/>
      <c r="M31" s="206"/>
      <c r="N31" s="206"/>
      <c r="O31" s="179"/>
      <c r="P31" s="179"/>
      <c r="Q31" s="179"/>
      <c r="R31" s="365"/>
      <c r="S31" s="366"/>
      <c r="T31" s="367"/>
      <c r="U31" s="289"/>
      <c r="X31" s="227"/>
    </row>
    <row r="32" spans="1:24" ht="4.5" customHeight="1">
      <c r="A32" s="284"/>
      <c r="B32" s="212"/>
      <c r="C32" s="219"/>
      <c r="D32" s="219"/>
      <c r="E32" s="219"/>
      <c r="F32" s="219"/>
      <c r="G32" s="219"/>
      <c r="H32" s="219"/>
      <c r="I32" s="219"/>
      <c r="J32" s="206"/>
      <c r="K32" s="206"/>
      <c r="L32" s="206"/>
      <c r="M32" s="206"/>
      <c r="N32" s="206"/>
      <c r="O32" s="179"/>
      <c r="P32" s="179"/>
      <c r="Q32" s="179"/>
      <c r="R32"/>
      <c r="S32"/>
      <c r="T32"/>
      <c r="U32" s="289"/>
      <c r="X32" s="227"/>
    </row>
    <row r="33" spans="1:24" ht="21.75" customHeight="1">
      <c r="A33" s="284"/>
      <c r="B33" s="212">
        <v>7</v>
      </c>
      <c r="C33" s="219" t="s">
        <v>196</v>
      </c>
      <c r="D33" s="219"/>
      <c r="E33" s="219"/>
      <c r="F33" s="219"/>
      <c r="G33" s="219"/>
      <c r="H33" s="219"/>
      <c r="I33" s="219"/>
      <c r="J33" s="206"/>
      <c r="K33" s="206"/>
      <c r="L33" s="206"/>
      <c r="M33" s="206"/>
      <c r="N33" s="206"/>
      <c r="O33" s="179"/>
      <c r="P33" s="179"/>
      <c r="Q33" s="179"/>
      <c r="R33" s="307"/>
      <c r="S33" s="221"/>
      <c r="T33" s="307"/>
      <c r="U33" s="289"/>
      <c r="X33" s="227"/>
    </row>
    <row r="34" spans="1:24" ht="4.5" customHeight="1">
      <c r="A34" s="284"/>
      <c r="B34" s="212"/>
      <c r="C34" s="219"/>
      <c r="D34" s="219"/>
      <c r="E34" s="219"/>
      <c r="F34" s="219"/>
      <c r="G34" s="219"/>
      <c r="H34" s="219"/>
      <c r="I34" s="219"/>
      <c r="J34" s="206"/>
      <c r="K34" s="206"/>
      <c r="L34" s="206"/>
      <c r="M34" s="206"/>
      <c r="N34" s="206"/>
      <c r="O34" s="179"/>
      <c r="P34" s="179"/>
      <c r="Q34" s="179"/>
      <c r="R34" s="228"/>
      <c r="S34" s="221"/>
      <c r="T34" s="228"/>
      <c r="U34" s="289"/>
      <c r="X34" s="227"/>
    </row>
    <row r="35" spans="1:24" ht="21" customHeight="1">
      <c r="A35" s="284"/>
      <c r="B35" s="212">
        <v>8</v>
      </c>
      <c r="C35" s="219" t="s">
        <v>197</v>
      </c>
      <c r="D35" s="219"/>
      <c r="E35" s="219"/>
      <c r="F35" s="219"/>
      <c r="G35" s="219"/>
      <c r="H35" s="219"/>
      <c r="I35" s="219"/>
      <c r="J35" s="206"/>
      <c r="K35" s="206"/>
      <c r="L35" s="206"/>
      <c r="M35" s="206"/>
      <c r="N35" s="206"/>
      <c r="O35" s="179"/>
      <c r="P35" s="179"/>
      <c r="Q35" s="179"/>
      <c r="R35" s="307"/>
      <c r="S35" s="221"/>
      <c r="T35" s="307"/>
      <c r="U35" s="289"/>
      <c r="X35" s="227"/>
    </row>
    <row r="36" spans="1:24" ht="4.5" customHeight="1">
      <c r="A36" s="284"/>
      <c r="B36" s="212"/>
      <c r="C36" s="219"/>
      <c r="D36" s="219"/>
      <c r="E36" s="219"/>
      <c r="F36" s="219"/>
      <c r="G36" s="219"/>
      <c r="H36" s="219"/>
      <c r="I36" s="219"/>
      <c r="J36" s="206"/>
      <c r="K36" s="206"/>
      <c r="L36" s="206"/>
      <c r="M36" s="206"/>
      <c r="N36" s="206"/>
      <c r="O36" s="179"/>
      <c r="P36" s="179"/>
      <c r="Q36" s="179"/>
      <c r="R36" s="228"/>
      <c r="S36" s="221"/>
      <c r="T36" s="228"/>
      <c r="U36" s="289"/>
      <c r="X36" s="227"/>
    </row>
    <row r="37" spans="1:24" ht="14.25" customHeight="1">
      <c r="A37" s="284"/>
      <c r="B37" s="220"/>
      <c r="C37" s="219"/>
      <c r="D37" s="219"/>
      <c r="E37" s="219"/>
      <c r="F37" s="219"/>
      <c r="G37" s="219"/>
      <c r="H37" s="219"/>
      <c r="I37" s="219"/>
      <c r="J37" s="206"/>
      <c r="K37" s="206"/>
      <c r="L37" s="206"/>
      <c r="M37" s="206"/>
      <c r="N37" s="206"/>
      <c r="O37" s="179"/>
      <c r="P37" s="179"/>
      <c r="Q37" s="179"/>
      <c r="R37" s="228"/>
      <c r="S37" s="221"/>
      <c r="T37" s="228"/>
      <c r="U37" s="289"/>
      <c r="X37" s="227"/>
    </row>
    <row r="38" spans="1:29" ht="19.5" customHeight="1">
      <c r="A38" s="284"/>
      <c r="B38" s="229" t="s">
        <v>8</v>
      </c>
      <c r="C38" s="230"/>
      <c r="D38" s="230"/>
      <c r="E38" s="230"/>
      <c r="F38" s="230"/>
      <c r="G38" s="230"/>
      <c r="H38" s="230"/>
      <c r="I38" s="230"/>
      <c r="J38" s="230"/>
      <c r="K38" s="230"/>
      <c r="L38" s="230"/>
      <c r="M38" s="230"/>
      <c r="N38" s="231"/>
      <c r="O38" s="232"/>
      <c r="P38" s="232"/>
      <c r="Q38" s="233"/>
      <c r="R38" s="233"/>
      <c r="S38" s="233"/>
      <c r="T38" s="233"/>
      <c r="U38" s="290"/>
      <c r="W38" s="219"/>
      <c r="X38" s="219"/>
      <c r="Z38" s="219"/>
      <c r="AA38" s="219"/>
      <c r="AB38" s="219"/>
      <c r="AC38" s="234"/>
    </row>
    <row r="39" spans="1:29" ht="4.5" customHeight="1" thickBot="1">
      <c r="A39" s="284"/>
      <c r="B39" s="235"/>
      <c r="C39" s="236"/>
      <c r="D39" s="236"/>
      <c r="E39" s="236"/>
      <c r="F39" s="236"/>
      <c r="G39" s="236"/>
      <c r="H39" s="236"/>
      <c r="I39" s="236"/>
      <c r="J39" s="236"/>
      <c r="K39" s="236"/>
      <c r="L39" s="236"/>
      <c r="M39" s="236"/>
      <c r="N39" s="209"/>
      <c r="O39" s="206"/>
      <c r="P39" s="206"/>
      <c r="Q39" s="210"/>
      <c r="R39" s="210"/>
      <c r="S39" s="210"/>
      <c r="T39" s="210"/>
      <c r="U39" s="290"/>
      <c r="V39" s="219"/>
      <c r="W39" s="219"/>
      <c r="X39" s="219"/>
      <c r="Z39" s="219"/>
      <c r="AA39" s="219"/>
      <c r="AB39" s="219"/>
      <c r="AC39" s="234"/>
    </row>
    <row r="40" spans="1:21" ht="22.5" customHeight="1" thickBot="1">
      <c r="A40" s="284"/>
      <c r="B40" s="237">
        <v>1</v>
      </c>
      <c r="C40" s="343" t="s">
        <v>138</v>
      </c>
      <c r="D40" s="344"/>
      <c r="E40" s="344"/>
      <c r="F40" s="325" t="s">
        <v>222</v>
      </c>
      <c r="G40" s="325"/>
      <c r="H40" s="325"/>
      <c r="I40" s="325"/>
      <c r="J40" s="327"/>
      <c r="K40" s="324" t="s">
        <v>221</v>
      </c>
      <c r="L40" s="325"/>
      <c r="M40" s="325"/>
      <c r="N40" s="325"/>
      <c r="O40" s="326"/>
      <c r="P40" s="369" t="s">
        <v>150</v>
      </c>
      <c r="Q40" s="325"/>
      <c r="R40" s="325"/>
      <c r="S40" s="325"/>
      <c r="T40" s="326"/>
      <c r="U40" s="285"/>
    </row>
    <row r="41" spans="1:28" ht="30" customHeight="1" thickBot="1">
      <c r="A41" s="284"/>
      <c r="B41" s="237"/>
      <c r="C41" s="328" t="s">
        <v>139</v>
      </c>
      <c r="D41" s="329"/>
      <c r="E41" s="329"/>
      <c r="F41" s="345">
        <v>4</v>
      </c>
      <c r="G41" s="345"/>
      <c r="H41" s="345"/>
      <c r="I41" s="345"/>
      <c r="J41" s="346"/>
      <c r="K41" s="347"/>
      <c r="L41" s="345"/>
      <c r="M41" s="345"/>
      <c r="N41" s="345"/>
      <c r="O41" s="348"/>
      <c r="P41" s="368"/>
      <c r="Q41" s="345"/>
      <c r="R41" s="345"/>
      <c r="S41" s="345"/>
      <c r="T41" s="348"/>
      <c r="U41" s="285"/>
      <c r="V41" s="180" t="s">
        <v>159</v>
      </c>
      <c r="W41" s="180">
        <f>SUM(F41:T41)</f>
        <v>4</v>
      </c>
      <c r="X41" s="180" t="s">
        <v>165</v>
      </c>
      <c r="Y41" s="238">
        <f>IF(F42&gt;=1,F42,K42)</f>
        <v>1</v>
      </c>
      <c r="Z41" s="180" t="s">
        <v>167</v>
      </c>
      <c r="AA41" s="217">
        <f>IF(W41&gt;=1,2,1)</f>
        <v>2</v>
      </c>
      <c r="AB41" s="179" t="str">
        <f>IF(AA41=2,"EFF LFNA ESPOIR",IF(AA41=1,"EFF LFNA","Pas de label LFNA"))</f>
        <v>EFF LFNA ESPOIR</v>
      </c>
    </row>
    <row r="42" spans="1:28" ht="30" customHeight="1" thickBot="1">
      <c r="A42" s="284"/>
      <c r="B42" s="237"/>
      <c r="C42" s="341" t="s">
        <v>220</v>
      </c>
      <c r="D42" s="342"/>
      <c r="E42" s="342"/>
      <c r="F42" s="345">
        <v>1</v>
      </c>
      <c r="G42" s="345"/>
      <c r="H42" s="345"/>
      <c r="I42" s="345"/>
      <c r="J42" s="346"/>
      <c r="K42" s="347"/>
      <c r="L42" s="345"/>
      <c r="M42" s="345"/>
      <c r="N42" s="345"/>
      <c r="O42" s="348"/>
      <c r="P42" s="368"/>
      <c r="Q42" s="345"/>
      <c r="R42" s="345"/>
      <c r="S42" s="345"/>
      <c r="T42" s="348"/>
      <c r="U42" s="285"/>
      <c r="V42" s="180" t="s">
        <v>160</v>
      </c>
      <c r="W42" s="180">
        <f>SUM(F41:O41)</f>
        <v>4</v>
      </c>
      <c r="X42" s="239"/>
      <c r="Y42" s="238" t="str">
        <f>IF(OR(F42&gt;=1,K42&gt;=1,P42&gt;=1),"x","")</f>
        <v>x</v>
      </c>
      <c r="Z42" s="179">
        <f>IF(OR(F43&gt;=8,K43&gt;=8),"x","")</f>
      </c>
      <c r="AA42" s="217">
        <f>IF(OR(F42&gt;=4,K42&gt;=4,P42&gt;=4),2,IF(OR(F42&gt;0,K42&gt;0,P42&gt;0),1,0))</f>
        <v>1</v>
      </c>
      <c r="AB42" s="179" t="str">
        <f>IF(AA42=2,"EFF LFNA ESPOIR",IF(AA42=1,"EFF LFNA","Pas de label LFNA"))</f>
        <v>EFF LFNA</v>
      </c>
    </row>
    <row r="43" spans="1:26" ht="30" customHeight="1" thickBot="1">
      <c r="A43" s="284"/>
      <c r="B43" s="237"/>
      <c r="C43" s="362" t="s">
        <v>140</v>
      </c>
      <c r="D43" s="363"/>
      <c r="E43" s="363"/>
      <c r="F43" s="350"/>
      <c r="G43" s="350"/>
      <c r="H43" s="350"/>
      <c r="I43" s="350"/>
      <c r="J43" s="360"/>
      <c r="K43" s="372"/>
      <c r="L43" s="350"/>
      <c r="M43" s="350"/>
      <c r="N43" s="350"/>
      <c r="O43" s="351"/>
      <c r="P43" s="349"/>
      <c r="Q43" s="350"/>
      <c r="R43" s="350"/>
      <c r="S43" s="350"/>
      <c r="T43" s="351"/>
      <c r="U43" s="285"/>
      <c r="V43" s="180" t="s">
        <v>161</v>
      </c>
      <c r="W43" s="180">
        <f>IF(F41=0,K41,F41)</f>
        <v>4</v>
      </c>
      <c r="X43" s="239"/>
      <c r="Y43" s="180">
        <f>K42+P42</f>
        <v>0</v>
      </c>
      <c r="Z43" s="180">
        <f>IF(AND(Z42="x",P43&gt;0),"x","")</f>
      </c>
    </row>
    <row r="44" spans="1:26" ht="15" customHeight="1">
      <c r="A44" s="284"/>
      <c r="B44" s="237"/>
      <c r="C44" s="302" t="s">
        <v>208</v>
      </c>
      <c r="D44" s="240"/>
      <c r="E44" s="240"/>
      <c r="F44" s="240"/>
      <c r="G44" s="240"/>
      <c r="H44" s="240"/>
      <c r="I44" s="240"/>
      <c r="J44" s="240"/>
      <c r="K44" s="240"/>
      <c r="L44" s="240"/>
      <c r="M44" s="240"/>
      <c r="N44" s="240"/>
      <c r="O44" s="240"/>
      <c r="P44" s="240"/>
      <c r="Q44" s="240"/>
      <c r="R44" s="240"/>
      <c r="S44" s="240"/>
      <c r="T44" s="240"/>
      <c r="U44" s="285"/>
      <c r="V44" s="180" t="s">
        <v>162</v>
      </c>
      <c r="W44" s="180">
        <f>IF(P41=0,K41,P41)</f>
        <v>0</v>
      </c>
      <c r="X44" s="239"/>
      <c r="Z44" s="180">
        <f>IF(AND(Z42="x",P41&gt;=2),"x","")</f>
      </c>
    </row>
    <row r="45" spans="1:24" ht="19.5" customHeight="1" hidden="1">
      <c r="A45" s="284"/>
      <c r="B45" s="237"/>
      <c r="C45" s="241"/>
      <c r="D45" s="241"/>
      <c r="E45" s="241"/>
      <c r="F45" s="240"/>
      <c r="G45" s="240"/>
      <c r="H45" s="240"/>
      <c r="I45" s="240"/>
      <c r="J45" s="240"/>
      <c r="K45" s="240"/>
      <c r="L45" s="240"/>
      <c r="M45" s="240"/>
      <c r="N45" s="240"/>
      <c r="O45" s="240"/>
      <c r="P45" s="240"/>
      <c r="Q45" s="240"/>
      <c r="R45" s="240"/>
      <c r="S45" s="240"/>
      <c r="T45" s="240"/>
      <c r="U45" s="285"/>
      <c r="V45" s="239"/>
      <c r="W45" s="239"/>
      <c r="X45" s="239"/>
    </row>
    <row r="46" spans="1:42" ht="4.5" customHeight="1">
      <c r="A46" s="284"/>
      <c r="B46" s="237"/>
      <c r="D46" s="219"/>
      <c r="E46" s="219"/>
      <c r="F46" s="219"/>
      <c r="G46" s="219"/>
      <c r="H46" s="219"/>
      <c r="I46" s="219"/>
      <c r="J46" s="219"/>
      <c r="K46" s="219"/>
      <c r="L46" s="219"/>
      <c r="M46" s="179"/>
      <c r="N46" s="179"/>
      <c r="O46" s="179"/>
      <c r="P46" s="179"/>
      <c r="Q46" s="179"/>
      <c r="R46" s="228"/>
      <c r="S46" s="221"/>
      <c r="T46" s="228"/>
      <c r="U46" s="289"/>
      <c r="V46" s="242"/>
      <c r="W46" s="242"/>
      <c r="AA46" s="243"/>
      <c r="AB46" s="243"/>
      <c r="AC46" s="243"/>
      <c r="AD46" s="243"/>
      <c r="AE46" s="243"/>
      <c r="AF46" s="243"/>
      <c r="AG46" s="243"/>
      <c r="AH46" s="243"/>
      <c r="AI46" s="243"/>
      <c r="AJ46" s="243"/>
      <c r="AK46" s="243"/>
      <c r="AL46" s="243"/>
      <c r="AM46" s="243"/>
      <c r="AN46" s="243"/>
      <c r="AO46" s="243"/>
      <c r="AP46" s="243"/>
    </row>
    <row r="47" spans="1:42" ht="21.75" customHeight="1">
      <c r="A47" s="284"/>
      <c r="B47" s="237">
        <v>4</v>
      </c>
      <c r="C47" s="219" t="s">
        <v>181</v>
      </c>
      <c r="D47" s="179"/>
      <c r="E47" s="179"/>
      <c r="F47" s="179"/>
      <c r="G47" s="179"/>
      <c r="H47" s="179"/>
      <c r="I47" s="179"/>
      <c r="J47" s="179"/>
      <c r="K47" s="179"/>
      <c r="L47" s="179"/>
      <c r="M47" s="179"/>
      <c r="N47" s="179"/>
      <c r="O47" s="179"/>
      <c r="P47" s="179"/>
      <c r="Q47" s="179"/>
      <c r="R47" s="308"/>
      <c r="S47" s="221"/>
      <c r="T47" s="307"/>
      <c r="U47" s="289"/>
      <c r="V47" s="242"/>
      <c r="W47" s="242"/>
      <c r="AA47" s="243"/>
      <c r="AB47" s="243"/>
      <c r="AC47" s="243"/>
      <c r="AD47" s="243"/>
      <c r="AE47" s="243"/>
      <c r="AF47" s="243"/>
      <c r="AG47" s="243"/>
      <c r="AH47" s="243"/>
      <c r="AI47" s="243"/>
      <c r="AJ47" s="243"/>
      <c r="AK47" s="243"/>
      <c r="AL47" s="243"/>
      <c r="AM47" s="243"/>
      <c r="AN47" s="243"/>
      <c r="AO47" s="243"/>
      <c r="AP47" s="243"/>
    </row>
    <row r="48" spans="1:42" ht="4.5" customHeight="1">
      <c r="A48" s="284"/>
      <c r="B48" s="237"/>
      <c r="C48" s="219"/>
      <c r="D48" s="219"/>
      <c r="E48" s="219"/>
      <c r="F48" s="219"/>
      <c r="G48" s="219"/>
      <c r="H48" s="219"/>
      <c r="I48" s="219"/>
      <c r="J48" s="219"/>
      <c r="K48" s="219"/>
      <c r="L48" s="219"/>
      <c r="M48" s="179"/>
      <c r="N48" s="179"/>
      <c r="O48" s="179"/>
      <c r="P48" s="179"/>
      <c r="Q48" s="179"/>
      <c r="R48" s="221"/>
      <c r="S48" s="221"/>
      <c r="T48" s="221"/>
      <c r="U48" s="289"/>
      <c r="V48" s="242"/>
      <c r="W48" s="242"/>
      <c r="AA48" s="243"/>
      <c r="AB48" s="243"/>
      <c r="AC48" s="243"/>
      <c r="AD48" s="243"/>
      <c r="AE48" s="243"/>
      <c r="AF48" s="243"/>
      <c r="AG48" s="243"/>
      <c r="AH48" s="243"/>
      <c r="AI48" s="243"/>
      <c r="AJ48" s="243"/>
      <c r="AK48" s="243"/>
      <c r="AL48" s="243"/>
      <c r="AM48" s="243"/>
      <c r="AN48" s="243"/>
      <c r="AO48" s="243"/>
      <c r="AP48" s="243"/>
    </row>
    <row r="49" spans="1:42" ht="30.75" customHeight="1">
      <c r="A49" s="284"/>
      <c r="B49" s="237">
        <v>5</v>
      </c>
      <c r="C49" s="314" t="s">
        <v>193</v>
      </c>
      <c r="D49" s="314"/>
      <c r="E49" s="314"/>
      <c r="F49" s="314"/>
      <c r="G49" s="314"/>
      <c r="H49" s="314"/>
      <c r="I49" s="314"/>
      <c r="J49" s="314"/>
      <c r="K49" s="314"/>
      <c r="L49" s="314"/>
      <c r="M49" s="314"/>
      <c r="N49" s="314"/>
      <c r="O49" s="314"/>
      <c r="P49" s="314"/>
      <c r="Q49" s="332"/>
      <c r="R49" s="308"/>
      <c r="S49" s="221"/>
      <c r="T49" s="307"/>
      <c r="U49" s="289"/>
      <c r="V49" s="242"/>
      <c r="W49" s="242"/>
      <c r="AA49" s="243"/>
      <c r="AB49" s="243"/>
      <c r="AC49" s="243"/>
      <c r="AD49" s="243"/>
      <c r="AE49" s="243"/>
      <c r="AF49" s="243"/>
      <c r="AG49" s="243"/>
      <c r="AH49" s="243"/>
      <c r="AI49" s="243"/>
      <c r="AJ49" s="243"/>
      <c r="AK49" s="243"/>
      <c r="AL49" s="243"/>
      <c r="AM49" s="243"/>
      <c r="AN49" s="243"/>
      <c r="AO49" s="243"/>
      <c r="AP49" s="243"/>
    </row>
    <row r="50" spans="1:29" ht="4.5" customHeight="1">
      <c r="A50" s="284"/>
      <c r="B50" s="237"/>
      <c r="C50" s="219"/>
      <c r="D50" s="219"/>
      <c r="E50" s="219"/>
      <c r="F50" s="219"/>
      <c r="G50" s="219"/>
      <c r="H50" s="219"/>
      <c r="I50" s="219"/>
      <c r="J50" s="219"/>
      <c r="K50" s="219"/>
      <c r="L50" s="219"/>
      <c r="M50" s="179"/>
      <c r="N50" s="179"/>
      <c r="O50" s="179"/>
      <c r="P50" s="179"/>
      <c r="Q50" s="179"/>
      <c r="R50" s="221"/>
      <c r="S50" s="221"/>
      <c r="T50" s="221"/>
      <c r="U50" s="289"/>
      <c r="V50" s="242"/>
      <c r="W50" s="242"/>
      <c r="X50" s="242"/>
      <c r="Y50" s="242"/>
      <c r="Z50" s="242"/>
      <c r="AA50" s="242"/>
      <c r="AB50" s="244"/>
      <c r="AC50" s="234"/>
    </row>
    <row r="51" spans="1:29" ht="30" customHeight="1">
      <c r="A51" s="284"/>
      <c r="B51" s="237">
        <v>6</v>
      </c>
      <c r="C51" s="314" t="s">
        <v>180</v>
      </c>
      <c r="D51" s="314"/>
      <c r="E51" s="314"/>
      <c r="F51" s="314"/>
      <c r="G51" s="314"/>
      <c r="H51" s="314"/>
      <c r="I51" s="314"/>
      <c r="J51" s="314"/>
      <c r="K51" s="314"/>
      <c r="L51" s="314"/>
      <c r="M51" s="314"/>
      <c r="N51" s="314"/>
      <c r="O51" s="314"/>
      <c r="P51" s="314"/>
      <c r="Q51" s="332"/>
      <c r="R51" s="308"/>
      <c r="S51" s="221"/>
      <c r="T51" s="307"/>
      <c r="U51" s="289"/>
      <c r="V51" s="242"/>
      <c r="W51" s="242"/>
      <c r="X51" s="242"/>
      <c r="Y51" s="242"/>
      <c r="Z51" s="242"/>
      <c r="AA51" s="242"/>
      <c r="AB51" s="244"/>
      <c r="AC51" s="234"/>
    </row>
    <row r="52" spans="1:29" ht="4.5" customHeight="1" thickBot="1">
      <c r="A52" s="284"/>
      <c r="B52" s="237"/>
      <c r="C52" s="219"/>
      <c r="D52" s="219"/>
      <c r="E52" s="219"/>
      <c r="F52" s="219"/>
      <c r="G52" s="219"/>
      <c r="H52" s="219"/>
      <c r="I52" s="219"/>
      <c r="J52" s="219"/>
      <c r="K52" s="219"/>
      <c r="L52" s="219"/>
      <c r="M52" s="179"/>
      <c r="N52" s="179"/>
      <c r="O52" s="179"/>
      <c r="P52" s="179"/>
      <c r="Q52" s="179"/>
      <c r="R52" s="221"/>
      <c r="S52" s="221"/>
      <c r="T52" s="221"/>
      <c r="U52" s="289"/>
      <c r="V52" s="242"/>
      <c r="W52" s="242"/>
      <c r="X52" s="242"/>
      <c r="Y52" s="242"/>
      <c r="Z52" s="242"/>
      <c r="AA52" s="242"/>
      <c r="AB52" s="244"/>
      <c r="AC52" s="234"/>
    </row>
    <row r="53" spans="1:29" ht="21.75" customHeight="1" thickBot="1">
      <c r="A53" s="284"/>
      <c r="B53" s="237">
        <v>7</v>
      </c>
      <c r="C53" s="219" t="s">
        <v>212</v>
      </c>
      <c r="D53" s="219"/>
      <c r="E53" s="219"/>
      <c r="F53" s="219"/>
      <c r="G53" s="219"/>
      <c r="H53" s="219"/>
      <c r="I53" s="219"/>
      <c r="J53" s="219"/>
      <c r="K53" s="219"/>
      <c r="L53" s="219"/>
      <c r="M53" s="179"/>
      <c r="N53" s="179"/>
      <c r="O53" s="179"/>
      <c r="P53" s="179"/>
      <c r="Q53" s="179"/>
      <c r="R53" s="308"/>
      <c r="S53" s="221"/>
      <c r="T53" s="307"/>
      <c r="U53" s="289"/>
      <c r="V53" s="242"/>
      <c r="W53" s="242"/>
      <c r="X53" s="242"/>
      <c r="Y53" s="242"/>
      <c r="Z53" s="242"/>
      <c r="AA53" s="217">
        <f>IF(R53="x",2,0)</f>
        <v>0</v>
      </c>
      <c r="AB53" s="179" t="str">
        <f>IF(AA53=2,"EFF LFNA ESPOIR",IF(AA53=1,"EFF LFNA","Pas de label LFNA"))</f>
        <v>Pas de label LFNA</v>
      </c>
      <c r="AC53" s="234"/>
    </row>
    <row r="54" spans="1:29" ht="7.5" customHeight="1">
      <c r="A54" s="284"/>
      <c r="B54" s="237"/>
      <c r="C54" s="302" t="s">
        <v>209</v>
      </c>
      <c r="D54" s="219"/>
      <c r="E54" s="219"/>
      <c r="F54" s="219"/>
      <c r="G54" s="219"/>
      <c r="H54" s="219"/>
      <c r="I54" s="219"/>
      <c r="J54" s="219"/>
      <c r="K54" s="219"/>
      <c r="L54" s="219"/>
      <c r="M54" s="179"/>
      <c r="N54" s="179"/>
      <c r="O54" s="179"/>
      <c r="P54" s="179"/>
      <c r="Q54" s="179"/>
      <c r="R54" s="221"/>
      <c r="S54" s="221"/>
      <c r="T54" s="221"/>
      <c r="U54" s="289"/>
      <c r="V54" s="242"/>
      <c r="W54" s="242"/>
      <c r="X54" s="242"/>
      <c r="Y54" s="242"/>
      <c r="Z54" s="242"/>
      <c r="AA54" s="242"/>
      <c r="AB54" s="244"/>
      <c r="AC54" s="234"/>
    </row>
    <row r="55" spans="1:29" ht="7.5" customHeight="1" thickBot="1">
      <c r="A55" s="284"/>
      <c r="B55" s="237"/>
      <c r="C55" s="302"/>
      <c r="D55" s="219"/>
      <c r="E55" s="219"/>
      <c r="F55" s="219"/>
      <c r="G55" s="219"/>
      <c r="H55" s="219"/>
      <c r="I55" s="219"/>
      <c r="J55" s="219"/>
      <c r="K55" s="219"/>
      <c r="L55" s="219"/>
      <c r="M55" s="179"/>
      <c r="N55" s="179"/>
      <c r="O55" s="179"/>
      <c r="P55" s="179"/>
      <c r="Q55" s="179"/>
      <c r="R55" s="221"/>
      <c r="S55" s="221"/>
      <c r="T55" s="221"/>
      <c r="U55" s="289"/>
      <c r="V55" s="242"/>
      <c r="W55" s="242"/>
      <c r="X55" s="242"/>
      <c r="Y55" s="242"/>
      <c r="Z55" s="242"/>
      <c r="AA55" s="242"/>
      <c r="AB55" s="244"/>
      <c r="AC55" s="234"/>
    </row>
    <row r="56" spans="1:28" ht="32.25" customHeight="1" thickBot="1">
      <c r="A56" s="284"/>
      <c r="B56" s="237">
        <v>8</v>
      </c>
      <c r="C56" s="387" t="s">
        <v>210</v>
      </c>
      <c r="D56" s="387"/>
      <c r="E56" s="387"/>
      <c r="F56" s="387"/>
      <c r="G56" s="387"/>
      <c r="H56" s="387"/>
      <c r="I56" s="387"/>
      <c r="J56" s="387"/>
      <c r="K56" s="387"/>
      <c r="L56" s="387"/>
      <c r="M56" s="387"/>
      <c r="N56" s="387"/>
      <c r="O56" s="387"/>
      <c r="P56" s="387"/>
      <c r="Q56" s="387"/>
      <c r="R56" s="308"/>
      <c r="S56" s="221"/>
      <c r="T56" s="307"/>
      <c r="U56" s="285"/>
      <c r="AA56" s="217">
        <f>IF(R56="x",2,0)</f>
        <v>0</v>
      </c>
      <c r="AB56" s="179" t="str">
        <f>IF(AA56=2,"EFF LFNA ESPOIR",IF(AA56=1,"EFF LFNA","Pas de label LFNA"))</f>
        <v>Pas de label LFNA</v>
      </c>
    </row>
    <row r="57" spans="1:29" ht="12.75" customHeight="1">
      <c r="A57" s="284"/>
      <c r="B57" s="237"/>
      <c r="C57" s="302" t="s">
        <v>211</v>
      </c>
      <c r="D57" s="179"/>
      <c r="E57" s="179"/>
      <c r="F57" s="179"/>
      <c r="G57" s="179"/>
      <c r="H57" s="179"/>
      <c r="I57" s="179"/>
      <c r="J57" s="179"/>
      <c r="K57" s="179"/>
      <c r="L57" s="179"/>
      <c r="M57" s="179"/>
      <c r="N57" s="179"/>
      <c r="O57" s="179"/>
      <c r="P57" s="179"/>
      <c r="Q57" s="179"/>
      <c r="R57" s="228"/>
      <c r="S57" s="221"/>
      <c r="T57" s="228"/>
      <c r="U57" s="289"/>
      <c r="V57" s="242"/>
      <c r="W57" s="242"/>
      <c r="X57" s="242"/>
      <c r="Y57" s="242"/>
      <c r="Z57" s="242"/>
      <c r="AA57" s="242"/>
      <c r="AB57" s="244"/>
      <c r="AC57" s="234"/>
    </row>
    <row r="58" spans="1:29" ht="17.25" customHeight="1">
      <c r="A58" s="284"/>
      <c r="B58" s="220"/>
      <c r="D58" s="179"/>
      <c r="E58" s="179"/>
      <c r="F58" s="179"/>
      <c r="G58" s="179"/>
      <c r="H58" s="179"/>
      <c r="I58" s="179"/>
      <c r="J58" s="179"/>
      <c r="K58" s="179"/>
      <c r="L58" s="179"/>
      <c r="M58" s="179"/>
      <c r="N58" s="179"/>
      <c r="O58" s="179"/>
      <c r="P58" s="179"/>
      <c r="Q58" s="179"/>
      <c r="R58" s="228"/>
      <c r="S58" s="221"/>
      <c r="T58" s="228"/>
      <c r="U58" s="289"/>
      <c r="V58" s="242"/>
      <c r="W58" s="242"/>
      <c r="X58" s="242"/>
      <c r="Y58" s="242"/>
      <c r="Z58" s="242"/>
      <c r="AA58" s="242"/>
      <c r="AB58" s="244"/>
      <c r="AC58" s="234"/>
    </row>
    <row r="59" spans="1:21" ht="21.75" customHeight="1">
      <c r="A59" s="284"/>
      <c r="B59" s="245" t="s">
        <v>10</v>
      </c>
      <c r="C59" s="246"/>
      <c r="D59" s="246"/>
      <c r="E59" s="246"/>
      <c r="F59" s="246"/>
      <c r="G59" s="246"/>
      <c r="H59" s="246"/>
      <c r="I59" s="246"/>
      <c r="J59" s="246"/>
      <c r="K59" s="246"/>
      <c r="L59" s="246"/>
      <c r="M59" s="246"/>
      <c r="N59" s="247" t="s">
        <v>6</v>
      </c>
      <c r="O59" s="248"/>
      <c r="P59" s="248"/>
      <c r="Q59" s="249"/>
      <c r="R59" s="249" t="s">
        <v>0</v>
      </c>
      <c r="S59" s="249"/>
      <c r="T59" s="249" t="s">
        <v>1</v>
      </c>
      <c r="U59" s="285"/>
    </row>
    <row r="60" spans="1:21" s="243" customFormat="1" ht="3.75" customHeight="1" thickBot="1">
      <c r="A60" s="291"/>
      <c r="B60" s="250"/>
      <c r="C60" s="240"/>
      <c r="D60" s="240"/>
      <c r="E60" s="240"/>
      <c r="F60" s="240"/>
      <c r="G60" s="240"/>
      <c r="H60" s="240"/>
      <c r="I60" s="240"/>
      <c r="J60" s="240"/>
      <c r="K60" s="240"/>
      <c r="L60" s="240"/>
      <c r="M60" s="240"/>
      <c r="N60" s="240"/>
      <c r="O60" s="240"/>
      <c r="P60" s="240"/>
      <c r="Q60" s="240"/>
      <c r="R60" s="240"/>
      <c r="S60" s="240"/>
      <c r="T60" s="240"/>
      <c r="U60" s="292"/>
    </row>
    <row r="61" spans="1:28" ht="21.75" customHeight="1" thickBot="1">
      <c r="A61" s="284"/>
      <c r="B61" s="250">
        <v>1</v>
      </c>
      <c r="C61" s="219" t="s">
        <v>214</v>
      </c>
      <c r="D61" s="219"/>
      <c r="E61" s="219"/>
      <c r="F61" s="219"/>
      <c r="G61" s="219"/>
      <c r="H61" s="219"/>
      <c r="I61" s="219"/>
      <c r="J61" s="219"/>
      <c r="K61" s="219"/>
      <c r="L61" s="219"/>
      <c r="M61" s="206"/>
      <c r="N61" s="206"/>
      <c r="O61" s="179"/>
      <c r="P61" s="179"/>
      <c r="Q61" s="179"/>
      <c r="R61" s="308"/>
      <c r="S61" s="221"/>
      <c r="T61" s="307"/>
      <c r="U61" s="285"/>
      <c r="AA61" s="217">
        <f>IF(R61="x",2,0)</f>
        <v>0</v>
      </c>
      <c r="AB61" s="179" t="str">
        <f>IF(AA61=2,"EFF LFNA ESPOIR",IF(AA61=1,"EFF LFNA","Pas de label LFNA"))</f>
        <v>Pas de label LFNA</v>
      </c>
    </row>
    <row r="62" spans="1:27" ht="9.75" customHeight="1">
      <c r="A62" s="284"/>
      <c r="B62" s="250"/>
      <c r="C62" s="302" t="s">
        <v>213</v>
      </c>
      <c r="D62" s="219"/>
      <c r="E62" s="219"/>
      <c r="F62" s="219"/>
      <c r="G62" s="219"/>
      <c r="H62" s="219"/>
      <c r="I62" s="219"/>
      <c r="J62" s="219"/>
      <c r="K62" s="219"/>
      <c r="L62" s="219"/>
      <c r="M62" s="206"/>
      <c r="N62" s="206"/>
      <c r="O62" s="179"/>
      <c r="P62" s="179"/>
      <c r="Q62" s="179"/>
      <c r="R62"/>
      <c r="S62"/>
      <c r="T62"/>
      <c r="U62" s="285"/>
      <c r="AA62" s="179"/>
    </row>
    <row r="63" spans="1:28" ht="4.5" customHeight="1" thickBot="1">
      <c r="A63" s="284"/>
      <c r="B63" s="250"/>
      <c r="D63" s="219"/>
      <c r="E63" s="219"/>
      <c r="F63" s="219"/>
      <c r="G63" s="219"/>
      <c r="H63" s="219"/>
      <c r="I63" s="179"/>
      <c r="J63" s="179"/>
      <c r="K63" s="220"/>
      <c r="L63" s="220"/>
      <c r="M63" s="220"/>
      <c r="N63" s="220"/>
      <c r="O63" s="220"/>
      <c r="P63" s="220"/>
      <c r="Q63" s="179"/>
      <c r="R63" s="221"/>
      <c r="S63" s="221"/>
      <c r="T63" s="221"/>
      <c r="U63" s="285"/>
      <c r="AA63" s="242"/>
      <c r="AB63" s="244"/>
    </row>
    <row r="64" spans="1:28" ht="34.5" customHeight="1" thickBot="1">
      <c r="A64" s="284"/>
      <c r="B64" s="250">
        <v>2</v>
      </c>
      <c r="C64" s="314" t="s">
        <v>190</v>
      </c>
      <c r="D64" s="314"/>
      <c r="E64" s="314"/>
      <c r="F64" s="314"/>
      <c r="G64" s="314"/>
      <c r="H64" s="314"/>
      <c r="I64" s="314"/>
      <c r="J64" s="314"/>
      <c r="K64" s="314"/>
      <c r="L64" s="314"/>
      <c r="M64" s="314"/>
      <c r="N64" s="314"/>
      <c r="O64" s="314"/>
      <c r="P64" s="314"/>
      <c r="Q64" s="332"/>
      <c r="R64" s="308"/>
      <c r="S64" s="221"/>
      <c r="T64" s="307"/>
      <c r="U64" s="285"/>
      <c r="AA64" s="217">
        <f>IF(R64="x",2,1)</f>
        <v>1</v>
      </c>
      <c r="AB64" s="179" t="str">
        <f>IF(AA64=2,"EFF LFNA ESPOIR",IF(AA64=1,"EFF LFNA","Pas de label LFNA"))</f>
        <v>EFF LFNA</v>
      </c>
    </row>
    <row r="65" spans="1:27" ht="4.5" customHeight="1">
      <c r="A65" s="284"/>
      <c r="B65" s="250"/>
      <c r="C65" s="279"/>
      <c r="D65" s="279"/>
      <c r="E65" s="279"/>
      <c r="F65" s="279"/>
      <c r="G65" s="279"/>
      <c r="H65" s="279"/>
      <c r="I65" s="279"/>
      <c r="J65" s="279"/>
      <c r="K65" s="279"/>
      <c r="L65" s="279"/>
      <c r="M65" s="279"/>
      <c r="N65" s="279"/>
      <c r="O65" s="279"/>
      <c r="P65" s="279"/>
      <c r="Q65" s="279"/>
      <c r="R65"/>
      <c r="S65"/>
      <c r="T65"/>
      <c r="U65" s="285"/>
      <c r="AA65" s="179"/>
    </row>
    <row r="66" spans="1:27" ht="34.5" customHeight="1">
      <c r="A66" s="284"/>
      <c r="B66" s="250">
        <v>3</v>
      </c>
      <c r="C66" s="314" t="s">
        <v>201</v>
      </c>
      <c r="D66" s="314"/>
      <c r="E66" s="314"/>
      <c r="F66" s="314"/>
      <c r="G66" s="314"/>
      <c r="H66" s="314"/>
      <c r="I66" s="314"/>
      <c r="J66" s="314"/>
      <c r="K66" s="314"/>
      <c r="L66" s="314"/>
      <c r="M66" s="314"/>
      <c r="N66" s="314"/>
      <c r="O66" s="314"/>
      <c r="P66" s="314"/>
      <c r="Q66" s="332"/>
      <c r="R66" s="308"/>
      <c r="S66" s="221"/>
      <c r="T66" s="307"/>
      <c r="U66" s="285"/>
      <c r="AA66" s="179"/>
    </row>
    <row r="67" spans="1:27" ht="5.25" customHeight="1">
      <c r="A67" s="284"/>
      <c r="B67" s="250"/>
      <c r="C67" s="279"/>
      <c r="D67" s="279"/>
      <c r="E67" s="279"/>
      <c r="F67" s="279"/>
      <c r="G67" s="279"/>
      <c r="H67" s="279"/>
      <c r="I67" s="279"/>
      <c r="J67" s="279"/>
      <c r="K67" s="279"/>
      <c r="L67" s="279"/>
      <c r="M67" s="279"/>
      <c r="N67" s="279"/>
      <c r="O67" s="279"/>
      <c r="P67" s="279"/>
      <c r="Q67" s="279"/>
      <c r="R67"/>
      <c r="S67"/>
      <c r="T67"/>
      <c r="U67" s="285"/>
      <c r="AA67" s="179"/>
    </row>
    <row r="68" spans="1:27" ht="34.5" customHeight="1">
      <c r="A68" s="284"/>
      <c r="B68" s="250">
        <v>4</v>
      </c>
      <c r="C68" s="314" t="s">
        <v>203</v>
      </c>
      <c r="D68" s="314"/>
      <c r="E68" s="314"/>
      <c r="F68" s="314"/>
      <c r="G68" s="314"/>
      <c r="H68" s="314"/>
      <c r="I68" s="314"/>
      <c r="J68" s="314"/>
      <c r="K68" s="314"/>
      <c r="L68" s="314"/>
      <c r="M68" s="314"/>
      <c r="N68" s="314"/>
      <c r="O68" s="314"/>
      <c r="P68" s="314"/>
      <c r="Q68" s="332"/>
      <c r="R68" s="308"/>
      <c r="S68" s="221"/>
      <c r="T68" s="307"/>
      <c r="U68" s="285"/>
      <c r="AA68" s="179"/>
    </row>
    <row r="69" spans="1:21" ht="16.5" customHeight="1">
      <c r="A69" s="284"/>
      <c r="B69" s="181"/>
      <c r="C69" s="179"/>
      <c r="D69" s="179"/>
      <c r="E69" s="179"/>
      <c r="F69" s="179"/>
      <c r="G69" s="179"/>
      <c r="H69" s="179"/>
      <c r="I69" s="179"/>
      <c r="J69" s="179"/>
      <c r="K69" s="179"/>
      <c r="L69" s="179"/>
      <c r="M69" s="179"/>
      <c r="N69" s="179"/>
      <c r="O69" s="179"/>
      <c r="P69" s="179"/>
      <c r="Q69" s="179"/>
      <c r="R69" s="179"/>
      <c r="S69" s="179"/>
      <c r="T69" s="179"/>
      <c r="U69" s="285"/>
    </row>
    <row r="70" spans="1:21" ht="19.5" customHeight="1">
      <c r="A70" s="284"/>
      <c r="B70" s="251" t="s">
        <v>14</v>
      </c>
      <c r="C70" s="252"/>
      <c r="D70" s="252"/>
      <c r="E70" s="252"/>
      <c r="F70" s="252"/>
      <c r="G70" s="252"/>
      <c r="H70" s="252"/>
      <c r="I70" s="252"/>
      <c r="J70" s="252"/>
      <c r="K70" s="252"/>
      <c r="L70" s="252"/>
      <c r="M70" s="252"/>
      <c r="N70" s="253"/>
      <c r="O70" s="254"/>
      <c r="P70" s="253"/>
      <c r="Q70" s="255"/>
      <c r="R70" s="255"/>
      <c r="S70" s="255"/>
      <c r="T70" s="255"/>
      <c r="U70" s="285"/>
    </row>
    <row r="71" spans="1:23" ht="19.5" customHeight="1" thickBot="1">
      <c r="A71" s="284"/>
      <c r="B71" s="256">
        <v>1</v>
      </c>
      <c r="C71" s="330" t="s">
        <v>215</v>
      </c>
      <c r="D71" s="330"/>
      <c r="E71" s="330"/>
      <c r="F71" s="330"/>
      <c r="G71" s="330"/>
      <c r="H71" s="330"/>
      <c r="I71" s="330"/>
      <c r="J71" s="330"/>
      <c r="K71" s="330"/>
      <c r="L71" s="330"/>
      <c r="M71" s="330"/>
      <c r="N71" s="330"/>
      <c r="O71" s="330"/>
      <c r="P71" s="330"/>
      <c r="Q71" s="330"/>
      <c r="R71" s="330"/>
      <c r="S71" s="330"/>
      <c r="T71" s="330"/>
      <c r="U71" s="293"/>
      <c r="V71" s="239">
        <f>IF(E72="x",1,0)</f>
        <v>0</v>
      </c>
      <c r="W71" s="239" t="s">
        <v>185</v>
      </c>
    </row>
    <row r="72" spans="1:28" ht="19.5" customHeight="1" thickBot="1">
      <c r="A72" s="284"/>
      <c r="B72" s="257"/>
      <c r="C72" s="179" t="s">
        <v>166</v>
      </c>
      <c r="D72" s="179"/>
      <c r="E72" s="308"/>
      <c r="F72" s="179"/>
      <c r="G72" s="258" t="s">
        <v>110</v>
      </c>
      <c r="H72" s="308"/>
      <c r="I72" s="179"/>
      <c r="J72" s="223" t="s">
        <v>111</v>
      </c>
      <c r="K72" s="308"/>
      <c r="L72" s="179"/>
      <c r="M72" s="223" t="s">
        <v>112</v>
      </c>
      <c r="N72" s="308"/>
      <c r="O72" s="259"/>
      <c r="P72" s="258" t="s">
        <v>113</v>
      </c>
      <c r="Q72" s="308"/>
      <c r="R72" s="179"/>
      <c r="S72" s="258" t="s">
        <v>114</v>
      </c>
      <c r="T72" s="308"/>
      <c r="U72" s="285"/>
      <c r="V72" s="180">
        <f>IF(H72="x",1,IF(K72="x",1,0))</f>
        <v>0</v>
      </c>
      <c r="W72" s="180" t="s">
        <v>177</v>
      </c>
      <c r="AA72" s="217">
        <f>IF(OR(H72="x",K72="x",N72="x",Q72="x",T72="x"),2,IF(E72="x",1,0))</f>
        <v>0</v>
      </c>
      <c r="AB72" s="179" t="str">
        <f>IF(AA72=2,"EFF LFNA ESPOIR",IF(AA72=1,"EFF LFNA","Pas de label LFNA"))</f>
        <v>Pas de label LFNA</v>
      </c>
    </row>
    <row r="73" spans="1:23" ht="4.5" customHeight="1">
      <c r="A73" s="284"/>
      <c r="B73" s="257"/>
      <c r="C73" s="260"/>
      <c r="D73" s="260"/>
      <c r="E73" s="260"/>
      <c r="F73" s="260"/>
      <c r="G73" s="261"/>
      <c r="H73" s="260"/>
      <c r="I73" s="260"/>
      <c r="J73" s="260"/>
      <c r="K73" s="260"/>
      <c r="L73" s="259"/>
      <c r="M73" s="260"/>
      <c r="N73" s="260"/>
      <c r="O73" s="260"/>
      <c r="P73" s="188"/>
      <c r="Q73" s="190"/>
      <c r="R73" s="218"/>
      <c r="S73" s="218"/>
      <c r="T73" s="218"/>
      <c r="U73" s="293"/>
      <c r="V73" s="239"/>
      <c r="W73" s="239"/>
    </row>
    <row r="74" spans="1:23" ht="19.5" customHeight="1">
      <c r="A74" s="284"/>
      <c r="B74" s="257"/>
      <c r="C74" s="371" t="s">
        <v>115</v>
      </c>
      <c r="D74" s="371"/>
      <c r="E74" s="371"/>
      <c r="F74" s="260"/>
      <c r="G74" s="370"/>
      <c r="H74" s="370"/>
      <c r="I74" s="370"/>
      <c r="J74" s="370"/>
      <c r="K74" s="370"/>
      <c r="L74" s="370"/>
      <c r="M74" s="371" t="s">
        <v>116</v>
      </c>
      <c r="N74" s="371"/>
      <c r="O74" s="370"/>
      <c r="P74" s="370"/>
      <c r="Q74" s="370"/>
      <c r="R74" s="370"/>
      <c r="S74" s="370"/>
      <c r="T74" s="370"/>
      <c r="U74" s="293"/>
      <c r="V74" s="180">
        <f>IF(H72="x",1,IF(K72="x",1,IF(N72="x",1,0)))</f>
        <v>0</v>
      </c>
      <c r="W74" s="180" t="s">
        <v>178</v>
      </c>
    </row>
    <row r="75" spans="1:28" s="264" customFormat="1" ht="4.5" customHeight="1">
      <c r="A75" s="294"/>
      <c r="B75" s="257"/>
      <c r="C75" s="262"/>
      <c r="D75" s="262"/>
      <c r="E75" s="262"/>
      <c r="F75" s="262"/>
      <c r="G75" s="262"/>
      <c r="H75" s="262"/>
      <c r="I75" s="262"/>
      <c r="J75" s="262"/>
      <c r="K75" s="262"/>
      <c r="L75" s="262"/>
      <c r="M75" s="262"/>
      <c r="N75" s="262"/>
      <c r="O75" s="262"/>
      <c r="P75" s="262"/>
      <c r="Q75" s="262"/>
      <c r="R75" s="262"/>
      <c r="S75" s="262"/>
      <c r="T75" s="262"/>
      <c r="U75" s="295"/>
      <c r="V75" s="263"/>
      <c r="W75" s="263"/>
      <c r="AB75" s="265"/>
    </row>
    <row r="76" spans="1:23" ht="19.5" customHeight="1">
      <c r="A76" s="284"/>
      <c r="B76" s="257"/>
      <c r="C76" s="371" t="s">
        <v>117</v>
      </c>
      <c r="D76" s="371"/>
      <c r="E76" s="371"/>
      <c r="F76" s="260"/>
      <c r="G76" s="378"/>
      <c r="H76" s="378"/>
      <c r="I76" s="378"/>
      <c r="J76" s="378"/>
      <c r="K76" s="378"/>
      <c r="L76" s="378"/>
      <c r="M76" s="371" t="s">
        <v>118</v>
      </c>
      <c r="N76" s="371"/>
      <c r="O76" s="370"/>
      <c r="P76" s="370"/>
      <c r="Q76" s="370"/>
      <c r="R76" s="370"/>
      <c r="S76" s="370"/>
      <c r="T76" s="370"/>
      <c r="U76" s="293"/>
      <c r="V76" s="239"/>
      <c r="W76" s="239"/>
    </row>
    <row r="77" spans="1:23" ht="19.5" customHeight="1">
      <c r="A77" s="284"/>
      <c r="B77" s="257"/>
      <c r="C77" s="260"/>
      <c r="D77" s="260"/>
      <c r="E77" s="260"/>
      <c r="F77" s="260"/>
      <c r="G77" s="378"/>
      <c r="H77" s="378"/>
      <c r="I77" s="378"/>
      <c r="J77" s="378"/>
      <c r="K77" s="378"/>
      <c r="L77" s="378"/>
      <c r="M77" s="260"/>
      <c r="N77" s="260"/>
      <c r="O77" s="260"/>
      <c r="P77" s="188"/>
      <c r="Q77" s="190"/>
      <c r="R77" s="218"/>
      <c r="S77" s="218"/>
      <c r="T77" s="218"/>
      <c r="U77" s="293"/>
      <c r="V77" s="239"/>
      <c r="W77" s="239"/>
    </row>
    <row r="78" spans="1:23" ht="19.5" customHeight="1">
      <c r="A78" s="284"/>
      <c r="B78" s="257"/>
      <c r="C78" s="260"/>
      <c r="D78" s="260"/>
      <c r="E78" s="260"/>
      <c r="F78" s="260"/>
      <c r="G78" s="378"/>
      <c r="H78" s="378"/>
      <c r="I78" s="378"/>
      <c r="J78" s="378"/>
      <c r="K78" s="378"/>
      <c r="L78" s="378"/>
      <c r="M78" s="379" t="s">
        <v>179</v>
      </c>
      <c r="N78" s="379"/>
      <c r="O78" s="379"/>
      <c r="P78" s="379"/>
      <c r="Q78" s="379"/>
      <c r="R78" s="379"/>
      <c r="S78" s="379"/>
      <c r="T78" s="379"/>
      <c r="U78" s="380"/>
      <c r="V78" s="239"/>
      <c r="W78" s="239"/>
    </row>
    <row r="79" spans="1:23" ht="19.5" customHeight="1">
      <c r="A79" s="284"/>
      <c r="B79" s="257"/>
      <c r="C79" s="302" t="s">
        <v>216</v>
      </c>
      <c r="D79" s="260"/>
      <c r="E79" s="260"/>
      <c r="F79" s="260"/>
      <c r="G79"/>
      <c r="H79"/>
      <c r="I79"/>
      <c r="J79"/>
      <c r="K79"/>
      <c r="L79"/>
      <c r="M79" s="277"/>
      <c r="N79" s="277"/>
      <c r="O79" s="277"/>
      <c r="P79" s="277"/>
      <c r="Q79" s="277"/>
      <c r="R79" s="277"/>
      <c r="S79" s="277"/>
      <c r="T79" s="277"/>
      <c r="U79" s="303"/>
      <c r="V79" s="239"/>
      <c r="W79" s="239"/>
    </row>
    <row r="80" spans="1:28" s="270" customFormat="1" ht="4.5" customHeight="1">
      <c r="A80" s="296"/>
      <c r="B80" s="257"/>
      <c r="C80" s="262"/>
      <c r="D80" s="262"/>
      <c r="E80" s="262"/>
      <c r="F80" s="262"/>
      <c r="G80" s="262"/>
      <c r="H80" s="262"/>
      <c r="I80" s="262"/>
      <c r="J80" s="262"/>
      <c r="K80" s="262"/>
      <c r="L80" s="262"/>
      <c r="M80" s="262"/>
      <c r="N80" s="262"/>
      <c r="O80" s="262"/>
      <c r="P80" s="266"/>
      <c r="Q80" s="267"/>
      <c r="R80" s="268"/>
      <c r="S80" s="268"/>
      <c r="T80" s="268"/>
      <c r="U80" s="297"/>
      <c r="V80" s="269"/>
      <c r="W80" s="269"/>
      <c r="AB80" s="271"/>
    </row>
    <row r="81" spans="1:23" ht="43.5" customHeight="1" thickBot="1">
      <c r="A81" s="284"/>
      <c r="B81" s="256">
        <v>2</v>
      </c>
      <c r="C81" s="403" t="s">
        <v>119</v>
      </c>
      <c r="D81" s="403"/>
      <c r="E81" s="403"/>
      <c r="F81" s="403"/>
      <c r="G81" s="403"/>
      <c r="H81" s="403"/>
      <c r="I81" s="403"/>
      <c r="J81" s="403"/>
      <c r="K81" s="403"/>
      <c r="L81" s="403"/>
      <c r="M81" s="403"/>
      <c r="N81" s="403"/>
      <c r="O81" s="403"/>
      <c r="P81" s="403"/>
      <c r="Q81" s="403"/>
      <c r="R81" s="403"/>
      <c r="S81" s="403"/>
      <c r="T81" s="403"/>
      <c r="U81" s="293"/>
      <c r="V81" s="239"/>
      <c r="W81" s="239"/>
    </row>
    <row r="82" spans="1:23" ht="19.5" customHeight="1" thickBot="1">
      <c r="A82" s="284"/>
      <c r="B82" s="256"/>
      <c r="C82" s="364" t="s">
        <v>138</v>
      </c>
      <c r="D82" s="364"/>
      <c r="E82" s="364"/>
      <c r="F82" s="359" t="s">
        <v>222</v>
      </c>
      <c r="G82" s="359"/>
      <c r="H82" s="359"/>
      <c r="I82" s="359"/>
      <c r="J82" s="359"/>
      <c r="K82" s="359" t="s">
        <v>221</v>
      </c>
      <c r="L82" s="359"/>
      <c r="M82" s="359"/>
      <c r="N82" s="359"/>
      <c r="O82" s="359"/>
      <c r="P82" s="359" t="s">
        <v>150</v>
      </c>
      <c r="Q82" s="359"/>
      <c r="R82" s="359"/>
      <c r="S82" s="359"/>
      <c r="T82" s="359"/>
      <c r="U82" s="293"/>
      <c r="V82" s="239"/>
      <c r="W82" s="239"/>
    </row>
    <row r="83" spans="1:28" ht="30.75" customHeight="1" thickBot="1">
      <c r="A83" s="284"/>
      <c r="B83" s="256"/>
      <c r="C83" s="388" t="s">
        <v>152</v>
      </c>
      <c r="D83" s="388"/>
      <c r="E83" s="388"/>
      <c r="F83" s="352"/>
      <c r="G83" s="352"/>
      <c r="H83" s="352"/>
      <c r="I83" s="352"/>
      <c r="J83" s="352"/>
      <c r="K83" s="352"/>
      <c r="L83" s="352"/>
      <c r="M83" s="352"/>
      <c r="N83" s="352"/>
      <c r="O83" s="352"/>
      <c r="P83" s="352"/>
      <c r="Q83" s="352"/>
      <c r="R83" s="352"/>
      <c r="S83" s="352"/>
      <c r="T83" s="352"/>
      <c r="U83" s="293"/>
      <c r="V83" s="239"/>
      <c r="W83" s="239"/>
      <c r="AA83" s="217">
        <f>IF(X100&gt;=1,2,1)</f>
        <v>1</v>
      </c>
      <c r="AB83" s="179" t="str">
        <f>IF(AA83=2,"EFF LFNA ESPOIR",IF(AA83=1,"EFF LFNA","Pas de label LFNA"))</f>
        <v>EFF LFNA</v>
      </c>
    </row>
    <row r="84" spans="1:23" ht="19.5" customHeight="1">
      <c r="A84" s="284"/>
      <c r="B84" s="256"/>
      <c r="C84" s="388" t="s">
        <v>153</v>
      </c>
      <c r="D84" s="388"/>
      <c r="E84" s="388"/>
      <c r="F84" s="352"/>
      <c r="G84" s="352"/>
      <c r="H84" s="352"/>
      <c r="I84" s="352"/>
      <c r="J84" s="352"/>
      <c r="K84" s="352"/>
      <c r="L84" s="352"/>
      <c r="M84" s="352"/>
      <c r="N84" s="352"/>
      <c r="O84" s="352"/>
      <c r="P84" s="352"/>
      <c r="Q84" s="352"/>
      <c r="R84" s="352"/>
      <c r="S84" s="352"/>
      <c r="T84" s="352"/>
      <c r="U84" s="293"/>
      <c r="V84" s="239"/>
      <c r="W84" s="239"/>
    </row>
    <row r="85" spans="1:25" ht="19.5" customHeight="1">
      <c r="A85" s="284"/>
      <c r="B85" s="256"/>
      <c r="C85" s="357"/>
      <c r="D85" s="357"/>
      <c r="E85" s="357"/>
      <c r="F85" s="335" t="s">
        <v>217</v>
      </c>
      <c r="G85" s="335"/>
      <c r="H85" s="335"/>
      <c r="I85" s="353"/>
      <c r="J85" s="353"/>
      <c r="K85" s="335" t="s">
        <v>217</v>
      </c>
      <c r="L85" s="335"/>
      <c r="M85" s="335"/>
      <c r="N85" s="353"/>
      <c r="O85" s="353"/>
      <c r="P85" s="335" t="s">
        <v>217</v>
      </c>
      <c r="Q85" s="335"/>
      <c r="R85" s="335"/>
      <c r="S85" s="353"/>
      <c r="T85" s="353"/>
      <c r="U85" s="285"/>
      <c r="V85" s="239">
        <f>IF(OR(F87=$Y$14,F87=$Y$15,F87=$Y$16,F87=$Y$17,F87=$Y$18),1,0)</f>
        <v>0</v>
      </c>
      <c r="W85" s="239">
        <f>IF(OR(K87=$Y$14,K87=$Y$15,K87=$Y$16,K87=$Y$17,K87=$Y$18),1,0)</f>
        <v>0</v>
      </c>
      <c r="X85" s="239">
        <f>IF(OR(P87=$Y$14,P87=$Y$15,P87=$Y$16,P87=$Y$17,P87=$Y$18),1,0)</f>
        <v>0</v>
      </c>
      <c r="Y85" s="180" t="s">
        <v>172</v>
      </c>
    </row>
    <row r="86" spans="1:25" ht="26.25" customHeight="1">
      <c r="A86" s="284"/>
      <c r="B86" s="256"/>
      <c r="C86" s="357" t="s">
        <v>218</v>
      </c>
      <c r="D86" s="357"/>
      <c r="E86" s="357"/>
      <c r="F86" s="352"/>
      <c r="G86" s="352"/>
      <c r="H86" s="352"/>
      <c r="I86" s="352"/>
      <c r="J86" s="352"/>
      <c r="K86" s="352"/>
      <c r="L86" s="352"/>
      <c r="M86" s="352"/>
      <c r="N86" s="352"/>
      <c r="O86" s="352"/>
      <c r="P86" s="352"/>
      <c r="Q86" s="352"/>
      <c r="R86" s="352"/>
      <c r="S86" s="352"/>
      <c r="T86" s="352"/>
      <c r="U86" s="285"/>
      <c r="V86" s="239">
        <f>IF(OR(F87=$Y$14,F87=$Y$15,F87=$Y$16,F87=$Y$17,F87=$Y$18,F87=$Y$19,F87=$Y$20,F87=$Y$21),1,0)</f>
        <v>0</v>
      </c>
      <c r="W86" s="239">
        <f>IF(OR(K87=$Y$14,K87=$Y$15,K87=$Y$16,K87=$Y$17,K87=$Y$18,K87=$Y$19,K87=$Y$20,K87=$Y$21),1,0)</f>
        <v>0</v>
      </c>
      <c r="X86" s="239">
        <f>IF(OR(P87=$Y$14,P87=$Y$15,P87=$Y$16,P87=$Y$17,P87=$Y$18,P87=$Y$19,P87=$Y$20,P87=$Y$21),1,0)</f>
        <v>0</v>
      </c>
      <c r="Y86" s="180" t="s">
        <v>168</v>
      </c>
    </row>
    <row r="87" spans="1:25" ht="19.5" customHeight="1">
      <c r="A87" s="284"/>
      <c r="B87" s="256"/>
      <c r="C87" s="357" t="s">
        <v>151</v>
      </c>
      <c r="D87" s="357"/>
      <c r="E87" s="357"/>
      <c r="F87" s="352"/>
      <c r="G87" s="352"/>
      <c r="H87" s="352"/>
      <c r="I87" s="352"/>
      <c r="J87" s="352"/>
      <c r="K87" s="352"/>
      <c r="L87" s="352"/>
      <c r="M87" s="352"/>
      <c r="N87" s="352"/>
      <c r="O87" s="352"/>
      <c r="P87" s="352"/>
      <c r="Q87" s="352"/>
      <c r="R87" s="352"/>
      <c r="S87" s="352"/>
      <c r="T87" s="352"/>
      <c r="U87" s="285"/>
      <c r="V87" s="239">
        <f>IF(OR(F87=$Y$22,F87=$Y$23,F87=$Y$24,F87=$Y$25,F87=$Y$26,F87=$Y$27),1,0)</f>
        <v>0</v>
      </c>
      <c r="W87" s="239">
        <f>IF(OR(K87=$Y$22,K87=$Y$23,K87=$Y$24,K87=$Y$25,K87=$Y$26,K87=$Y$27),1,0)</f>
        <v>0</v>
      </c>
      <c r="X87" s="239">
        <f>IF(OR(P87=$Y$22,P87=$Y$23,P87=$Y$24,P87=$Y$25,P87=$Y$26,P87=$Y$27),1,0)</f>
        <v>0</v>
      </c>
      <c r="Y87" s="180" t="s">
        <v>169</v>
      </c>
    </row>
    <row r="88" spans="1:25" ht="19.5" customHeight="1" thickBot="1">
      <c r="A88" s="284"/>
      <c r="B88" s="256"/>
      <c r="C88" s="358" t="s">
        <v>219</v>
      </c>
      <c r="D88" s="358"/>
      <c r="E88" s="358"/>
      <c r="F88" s="334"/>
      <c r="G88" s="334"/>
      <c r="H88" s="334"/>
      <c r="I88" s="334"/>
      <c r="J88" s="334"/>
      <c r="K88" s="334"/>
      <c r="L88" s="334"/>
      <c r="M88" s="334"/>
      <c r="N88" s="334"/>
      <c r="O88" s="334"/>
      <c r="P88" s="334"/>
      <c r="Q88" s="334"/>
      <c r="R88" s="334"/>
      <c r="S88" s="334"/>
      <c r="T88" s="334"/>
      <c r="U88" s="285"/>
      <c r="V88" s="239">
        <f>IF(OR(F87=$Y$22,F87=$Y$23,F87=$Y$25,F87=$Y$26,F87=$Y$27),1,0)</f>
        <v>0</v>
      </c>
      <c r="W88" s="239">
        <f>IF(OR(K87=$Y$22,K87=$Y$23,K87=$Y$25,K87=$Y$26,K87=$Y$27),1,0)</f>
        <v>0</v>
      </c>
      <c r="X88" s="239">
        <f>IF(OR(P87=$Y$22,P87=$Y$23,P87=$Y$25,P87=$Y$26,P87=$Y$27),1,0)</f>
        <v>0</v>
      </c>
      <c r="Y88" s="180" t="s">
        <v>175</v>
      </c>
    </row>
    <row r="89" spans="1:25" ht="19.5" customHeight="1">
      <c r="A89" s="284"/>
      <c r="B89" s="256"/>
      <c r="C89" s="361"/>
      <c r="D89" s="361"/>
      <c r="E89" s="361"/>
      <c r="F89" s="335" t="s">
        <v>217</v>
      </c>
      <c r="G89" s="335"/>
      <c r="H89" s="335"/>
      <c r="I89" s="333"/>
      <c r="J89" s="333"/>
      <c r="K89" s="335" t="s">
        <v>217</v>
      </c>
      <c r="L89" s="335"/>
      <c r="M89" s="335"/>
      <c r="N89" s="333"/>
      <c r="O89" s="333"/>
      <c r="P89" s="335" t="s">
        <v>217</v>
      </c>
      <c r="Q89" s="335"/>
      <c r="R89" s="335"/>
      <c r="S89" s="333"/>
      <c r="T89" s="333"/>
      <c r="U89" s="285"/>
      <c r="V89" s="239">
        <f>IF(OR(F91=$Y$14,F91=$Y$15,F91=$Y$16,F91=$Y$17,F91=$Y$18),1,0)</f>
        <v>0</v>
      </c>
      <c r="W89" s="239">
        <f>IF(OR(K91=$Y$14,K91=$Y$15,K91=$Y$16,K91=$Y$17,K91=$Y$18),1,0)</f>
        <v>0</v>
      </c>
      <c r="X89" s="239">
        <f>IF(OR(P91=$Y$14,P91=$Y$15,P91=$Y$16,P91=$Y$17,P91=$Y$18),1,0)</f>
        <v>0</v>
      </c>
      <c r="Y89" s="180" t="s">
        <v>172</v>
      </c>
    </row>
    <row r="90" spans="1:25" ht="26.25" customHeight="1">
      <c r="A90" s="284"/>
      <c r="B90" s="256"/>
      <c r="C90" s="354" t="s">
        <v>218</v>
      </c>
      <c r="D90" s="355"/>
      <c r="E90" s="356"/>
      <c r="F90" s="352"/>
      <c r="G90" s="352"/>
      <c r="H90" s="352"/>
      <c r="I90" s="352"/>
      <c r="J90" s="352"/>
      <c r="K90" s="352"/>
      <c r="L90" s="352"/>
      <c r="M90" s="352"/>
      <c r="N90" s="352"/>
      <c r="O90" s="352"/>
      <c r="P90" s="352"/>
      <c r="Q90" s="352"/>
      <c r="R90" s="352"/>
      <c r="S90" s="352"/>
      <c r="T90" s="352"/>
      <c r="U90" s="285"/>
      <c r="V90" s="239">
        <f>IF(OR(F91=$Y$14,F91=$Y$15,F91=$Y$16,F91=$Y$17,F91=$Y$18,F91=$Y$19,F91=$Y$20,F91=$Y$21),1,0)</f>
        <v>0</v>
      </c>
      <c r="W90" s="239">
        <f>IF(OR(K91=$Y$14,K91=$Y$15,K91=$Y$16,K91=$Y$17,K91=$Y$18,K91=$Y$19,K91=$Y$20,K91=$Y$21),1,0)</f>
        <v>0</v>
      </c>
      <c r="X90" s="239">
        <f>IF(OR(P91=$Y$14,P91=$Y$15,P91=$Y$16,P91=$Y$17,P91=$Y$18,P91=$Y$19,P91=$Y$20,P91=$Y$21),1,0)</f>
        <v>0</v>
      </c>
      <c r="Y90" s="180" t="s">
        <v>168</v>
      </c>
    </row>
    <row r="91" spans="1:25" ht="19.5" customHeight="1">
      <c r="A91" s="284"/>
      <c r="B91" s="256"/>
      <c r="C91" s="357" t="s">
        <v>151</v>
      </c>
      <c r="D91" s="357"/>
      <c r="E91" s="357"/>
      <c r="F91" s="352"/>
      <c r="G91" s="352"/>
      <c r="H91" s="352"/>
      <c r="I91" s="352"/>
      <c r="J91" s="352"/>
      <c r="K91" s="352"/>
      <c r="L91" s="352"/>
      <c r="M91" s="352"/>
      <c r="N91" s="352"/>
      <c r="O91" s="352"/>
      <c r="P91" s="352"/>
      <c r="Q91" s="352"/>
      <c r="R91" s="352"/>
      <c r="S91" s="352"/>
      <c r="T91" s="352"/>
      <c r="U91" s="285"/>
      <c r="V91" s="239">
        <f>IF(OR(F91=$Y$22,F91=$Y$23,F91=$Y$24,F91=$Y$25,F91=$Y$26,F91=$Y$27),1,0)</f>
        <v>0</v>
      </c>
      <c r="W91" s="239">
        <f>IF(OR(K91=$Y$22,K91=$Y$23,K91=$Y$24,K91=$Y$25,K91=$Y$26,K91=$Y$27),1,0)</f>
        <v>0</v>
      </c>
      <c r="X91" s="239">
        <f>IF(OR(P91=$Y$22,P91=$Y$23,P91=$Y$24,P91=$Y$25,P91=$Y$26,P91=$Y$27),1,0)</f>
        <v>0</v>
      </c>
      <c r="Y91" s="180" t="s">
        <v>169</v>
      </c>
    </row>
    <row r="92" spans="1:25" ht="19.5" customHeight="1" thickBot="1">
      <c r="A92" s="284"/>
      <c r="B92" s="256"/>
      <c r="C92" s="358" t="s">
        <v>219</v>
      </c>
      <c r="D92" s="358"/>
      <c r="E92" s="358"/>
      <c r="F92" s="334"/>
      <c r="G92" s="334"/>
      <c r="H92" s="334"/>
      <c r="I92" s="334"/>
      <c r="J92" s="334"/>
      <c r="K92" s="334"/>
      <c r="L92" s="334"/>
      <c r="M92" s="334"/>
      <c r="N92" s="334"/>
      <c r="O92" s="334"/>
      <c r="P92" s="334"/>
      <c r="Q92" s="334"/>
      <c r="R92" s="334"/>
      <c r="S92" s="334"/>
      <c r="T92" s="334"/>
      <c r="U92" s="285"/>
      <c r="V92" s="239">
        <f>IF(OR(F91=$Y$22,F91=$Y$23,F91=$Y$25,F91=$Y$26,F91=$Y$27),1,0)</f>
        <v>0</v>
      </c>
      <c r="W92" s="239">
        <f>IF(OR(K91=$Y$22,K91=$Y$23,K91=$Y$25,K91=$Y$26,K91=$Y$27),1,0)</f>
        <v>0</v>
      </c>
      <c r="X92" s="239">
        <f>IF(OR(P91=$Y$22,P91=$Y$23,P91=$Y$25,P91=$Y$26,P91=$Y$27),1,0)</f>
        <v>0</v>
      </c>
      <c r="Y92" s="180" t="s">
        <v>175</v>
      </c>
    </row>
    <row r="93" spans="1:25" ht="19.5" customHeight="1">
      <c r="A93" s="284"/>
      <c r="B93" s="256"/>
      <c r="C93" s="361"/>
      <c r="D93" s="361"/>
      <c r="E93" s="361"/>
      <c r="F93" s="335" t="s">
        <v>217</v>
      </c>
      <c r="G93" s="335"/>
      <c r="H93" s="335"/>
      <c r="I93" s="333"/>
      <c r="J93" s="333"/>
      <c r="K93" s="335" t="s">
        <v>217</v>
      </c>
      <c r="L93" s="335"/>
      <c r="M93" s="335"/>
      <c r="N93" s="333"/>
      <c r="O93" s="333"/>
      <c r="P93" s="335" t="s">
        <v>217</v>
      </c>
      <c r="Q93" s="335"/>
      <c r="R93" s="335"/>
      <c r="S93" s="333"/>
      <c r="T93" s="333"/>
      <c r="U93" s="285"/>
      <c r="V93" s="239">
        <f>IF(OR(F95=$Y$14,F95=$Y$15,F95=$Y$16,F95=$Y$17,F95=$Y$18),1,0)</f>
        <v>0</v>
      </c>
      <c r="W93" s="239">
        <f>IF(OR(K95=$Y$14,K95=$Y$15,K95=$Y$16,K95=$Y$17,K95=$Y$18),1,0)</f>
        <v>0</v>
      </c>
      <c r="X93" s="239">
        <f>IF(OR(P95=$Y$14,P95=$Y$15,P95=$Y$16,P95=$Y$17,P95=$Y$18),1,0)</f>
        <v>0</v>
      </c>
      <c r="Y93" s="180" t="s">
        <v>172</v>
      </c>
    </row>
    <row r="94" spans="1:25" ht="26.25" customHeight="1">
      <c r="A94" s="284"/>
      <c r="B94" s="256"/>
      <c r="C94" s="354" t="s">
        <v>218</v>
      </c>
      <c r="D94" s="355"/>
      <c r="E94" s="356"/>
      <c r="F94" s="352"/>
      <c r="G94" s="352"/>
      <c r="H94" s="352"/>
      <c r="I94" s="352"/>
      <c r="J94" s="352"/>
      <c r="K94" s="352"/>
      <c r="L94" s="352"/>
      <c r="M94" s="352"/>
      <c r="N94" s="352"/>
      <c r="O94" s="352"/>
      <c r="P94" s="352"/>
      <c r="Q94" s="352"/>
      <c r="R94" s="352"/>
      <c r="S94" s="352"/>
      <c r="T94" s="352"/>
      <c r="U94" s="285"/>
      <c r="V94" s="239">
        <f>IF(OR(F95=$Y$14,F95=$Y$15,F95=$Y$16,F95=$Y$17,F95=$Y$18,F95=$Y$19,F95=$Y$20,F95=$Y$21),1,0)</f>
        <v>0</v>
      </c>
      <c r="W94" s="239">
        <f>IF(OR(K95=$Y$14,K95=$Y$15,K95=$Y$16,K95=$Y$17,K95=$Y$18,K95=$Y$19,K95=$Y$20,K95=$Y$21),1,0)</f>
        <v>0</v>
      </c>
      <c r="X94" s="239">
        <f>IF(OR(P95=$Y$14,P95=$Y$15,P95=$Y$16,P95=$Y$17,P95=$Y$18,P95=$Y$19,P95=$Y$20,P95=$Y$21),1,0)</f>
        <v>0</v>
      </c>
      <c r="Y94" s="180" t="s">
        <v>168</v>
      </c>
    </row>
    <row r="95" spans="1:25" ht="19.5" customHeight="1">
      <c r="A95" s="284"/>
      <c r="B95" s="256"/>
      <c r="C95" s="357" t="s">
        <v>151</v>
      </c>
      <c r="D95" s="357"/>
      <c r="E95" s="357"/>
      <c r="F95" s="352"/>
      <c r="G95" s="352"/>
      <c r="H95" s="352"/>
      <c r="I95" s="352"/>
      <c r="J95" s="352"/>
      <c r="K95" s="352"/>
      <c r="L95" s="352"/>
      <c r="M95" s="352"/>
      <c r="N95" s="352"/>
      <c r="O95" s="352"/>
      <c r="P95" s="352"/>
      <c r="Q95" s="352"/>
      <c r="R95" s="352"/>
      <c r="S95" s="352"/>
      <c r="T95" s="352"/>
      <c r="U95" s="285"/>
      <c r="V95" s="239">
        <f>IF(OR(F95=$Y$22,F95=$Y$23,F95=$Y$24,F95=$Y$25,F95=$Y$26,F95=$Y$27),1,0)</f>
        <v>0</v>
      </c>
      <c r="W95" s="239">
        <f>IF(OR(K95=$Y$22,K95=$Y$23,K95=$Y$24,K95=$Y$25,K95=$Y$26,K95=$Y$27),1,0)</f>
        <v>0</v>
      </c>
      <c r="X95" s="239">
        <f>IF(OR(P95=$Y$22,P95=$Y$23,P95=$Y$24,P95=$Y$25,P95=$Y$26,P95=$Y$27),1,0)</f>
        <v>0</v>
      </c>
      <c r="Y95" s="180" t="s">
        <v>169</v>
      </c>
    </row>
    <row r="96" spans="1:25" ht="19.5" customHeight="1" thickBot="1">
      <c r="A96" s="284"/>
      <c r="B96" s="256"/>
      <c r="C96" s="358" t="s">
        <v>219</v>
      </c>
      <c r="D96" s="358"/>
      <c r="E96" s="358"/>
      <c r="F96" s="334"/>
      <c r="G96" s="334"/>
      <c r="H96" s="334"/>
      <c r="I96" s="334"/>
      <c r="J96" s="334"/>
      <c r="K96" s="334"/>
      <c r="L96" s="334"/>
      <c r="M96" s="334"/>
      <c r="N96" s="334"/>
      <c r="O96" s="334"/>
      <c r="P96" s="334"/>
      <c r="Q96" s="334"/>
      <c r="R96" s="334"/>
      <c r="S96" s="334"/>
      <c r="T96" s="334"/>
      <c r="U96" s="285"/>
      <c r="V96" s="239">
        <f>IF(OR(F95=$Y$22,F95=$Y$23,F95=$Y$25,F95=$Y$26,F95=$Y$27),1,0)</f>
        <v>0</v>
      </c>
      <c r="W96" s="239">
        <f>IF(OR(K95=$Y$22,K95=$Y$23,K95=$Y$25,K95=$Y$26,K95=$Y$27),1,0)</f>
        <v>0</v>
      </c>
      <c r="X96" s="239">
        <f>IF(OR(P95=$Y$22,P95=$Y$23,P95=$Y$25,P95=$Y$26,P95=$Y$27),1,0)</f>
        <v>0</v>
      </c>
      <c r="Y96" s="180" t="s">
        <v>175</v>
      </c>
    </row>
    <row r="97" spans="1:25" ht="19.5" customHeight="1" thickBot="1">
      <c r="A97" s="284"/>
      <c r="B97" s="256"/>
      <c r="C97" s="272"/>
      <c r="D97" s="272"/>
      <c r="E97" s="272"/>
      <c r="F97" s="272"/>
      <c r="G97" s="272"/>
      <c r="H97" s="272"/>
      <c r="I97" s="272"/>
      <c r="J97" s="272"/>
      <c r="K97" s="272"/>
      <c r="L97" s="272"/>
      <c r="M97" s="272"/>
      <c r="N97" s="272"/>
      <c r="O97" s="272"/>
      <c r="P97" s="272"/>
      <c r="Q97" s="272"/>
      <c r="R97" s="272"/>
      <c r="S97" s="272"/>
      <c r="T97" s="272"/>
      <c r="U97" s="293"/>
      <c r="V97" s="239"/>
      <c r="W97" s="239"/>
      <c r="X97" s="180">
        <f>(V85+W85+X85+V89+W89+X89+V93+W93+X93)</f>
        <v>0</v>
      </c>
      <c r="Y97" s="180" t="s">
        <v>173</v>
      </c>
    </row>
    <row r="98" spans="1:25" ht="24.75" customHeight="1" thickBot="1">
      <c r="A98" s="284"/>
      <c r="B98" s="220"/>
      <c r="C98" s="381" t="s">
        <v>182</v>
      </c>
      <c r="D98" s="381"/>
      <c r="E98" s="381"/>
      <c r="F98" s="381"/>
      <c r="G98" s="381"/>
      <c r="H98" s="381"/>
      <c r="I98" s="381"/>
      <c r="J98" s="381"/>
      <c r="K98" s="381"/>
      <c r="L98" s="381"/>
      <c r="M98" s="391" t="str">
        <f>IF('"N° affiliation club" '!N109="x","LABEL BRONZE",IF('"N° affiliation club" '!N111="x","LABEL ARGENT",IF('"N° affiliation club" '!N113="x","LABEL OR","PAS DE LABEL FFF")))</f>
        <v>PAS DE LABEL FFF</v>
      </c>
      <c r="N98" s="392"/>
      <c r="O98" s="392"/>
      <c r="P98" s="392"/>
      <c r="Q98" s="393"/>
      <c r="R98" s="272"/>
      <c r="S98" s="272"/>
      <c r="T98" s="272"/>
      <c r="U98" s="293"/>
      <c r="V98" s="239"/>
      <c r="W98" s="239"/>
      <c r="X98" s="180">
        <f>(V86+W86+X86+V90+W90+X90+V94+W94+X94)</f>
        <v>0</v>
      </c>
      <c r="Y98" s="180" t="s">
        <v>170</v>
      </c>
    </row>
    <row r="99" spans="1:23" ht="9" customHeight="1" thickBot="1">
      <c r="A99" s="284"/>
      <c r="B99" s="220"/>
      <c r="C99" s="278"/>
      <c r="D99" s="278"/>
      <c r="E99" s="278"/>
      <c r="F99" s="278"/>
      <c r="G99" s="278"/>
      <c r="H99" s="278"/>
      <c r="I99" s="278"/>
      <c r="J99" s="278"/>
      <c r="K99" s="278"/>
      <c r="L99" s="278"/>
      <c r="M99" s="273"/>
      <c r="N99" s="273"/>
      <c r="O99" s="273"/>
      <c r="P99" s="273"/>
      <c r="Q99" s="273"/>
      <c r="R99" s="272"/>
      <c r="S99" s="272"/>
      <c r="T99" s="272"/>
      <c r="U99" s="293"/>
      <c r="V99" s="239"/>
      <c r="W99" s="239"/>
    </row>
    <row r="100" spans="1:25" ht="24.75" customHeight="1" thickBot="1">
      <c r="A100" s="284"/>
      <c r="B100" s="220"/>
      <c r="C100" s="390" t="s">
        <v>183</v>
      </c>
      <c r="D100" s="390"/>
      <c r="E100" s="390"/>
      <c r="F100" s="390"/>
      <c r="G100" s="390"/>
      <c r="H100" s="390"/>
      <c r="I100" s="390"/>
      <c r="J100" s="390"/>
      <c r="K100" s="390"/>
      <c r="L100" s="390"/>
      <c r="M100" s="394" t="str">
        <f>IF(OR(M98="LABEL OR",M98="LABEL ARGENT",M98="LABEL BRONZE"),"",IF(AA101=2,"EFF LFNA ESPOIR",IF(AA101=1,"EFF LFNA","Pas de label LFNA")))</f>
        <v>Pas de label LFNA</v>
      </c>
      <c r="N100" s="395" t="str">
        <f>IF(M100=2,"EFF LFNA ESPOIR",IF(M100=1,"EFF LFNA","Pas de label LFNA"))</f>
        <v>Pas de label LFNA</v>
      </c>
      <c r="O100" s="395" t="str">
        <f>IF(N100=2,"EFF LFNA ESPOIR",IF(N100=1,"EFF LFNA","Pas de label LFNA"))</f>
        <v>Pas de label LFNA</v>
      </c>
      <c r="P100" s="395" t="str">
        <f>IF(O100=2,"EFF LFNA ESPOIR",IF(O100=1,"EFF LFNA","Pas de label LFNA"))</f>
        <v>Pas de label LFNA</v>
      </c>
      <c r="Q100" s="396" t="str">
        <f>IF(P100=2,"EFF LFNA ESPOIR",IF(P100=1,"EFF LFNA","Pas de label LFNA"))</f>
        <v>Pas de label LFNA</v>
      </c>
      <c r="R100" s="272"/>
      <c r="S100" s="272"/>
      <c r="T100" s="272"/>
      <c r="U100" s="293"/>
      <c r="X100" s="180">
        <f>(V87+W87+X87+V91+W91+X91+V95+W95+X95)</f>
        <v>0</v>
      </c>
      <c r="Y100" s="180" t="s">
        <v>171</v>
      </c>
    </row>
    <row r="101" spans="1:27" ht="24.75" customHeight="1" thickBot="1">
      <c r="A101" s="284"/>
      <c r="B101" s="223"/>
      <c r="C101" s="274"/>
      <c r="D101" s="274"/>
      <c r="E101" s="274"/>
      <c r="F101" s="274"/>
      <c r="G101" s="274"/>
      <c r="H101" s="274"/>
      <c r="I101" s="274"/>
      <c r="J101" s="274"/>
      <c r="K101" s="274"/>
      <c r="L101" s="274"/>
      <c r="M101" s="274"/>
      <c r="N101" s="274"/>
      <c r="O101" s="274"/>
      <c r="P101" s="274"/>
      <c r="Q101" s="274"/>
      <c r="R101" s="274"/>
      <c r="S101" s="274"/>
      <c r="T101" s="274"/>
      <c r="U101" s="298"/>
      <c r="X101" s="180">
        <f>(V88+W88+X88+V92+W92+X92+V96+W96+X96)</f>
        <v>0</v>
      </c>
      <c r="Y101" s="180" t="s">
        <v>174</v>
      </c>
      <c r="AA101" s="180">
        <f>MIN(AA17:AA83)</f>
        <v>0</v>
      </c>
    </row>
    <row r="102" spans="1:25" ht="24.75" customHeight="1">
      <c r="A102" s="284"/>
      <c r="B102" s="181"/>
      <c r="C102" s="374" t="s">
        <v>120</v>
      </c>
      <c r="D102" s="375"/>
      <c r="E102" s="375"/>
      <c r="F102" s="275"/>
      <c r="G102" s="376" t="s">
        <v>121</v>
      </c>
      <c r="H102" s="376"/>
      <c r="I102" s="376"/>
      <c r="J102" s="376"/>
      <c r="K102" s="376"/>
      <c r="L102" s="376"/>
      <c r="M102" s="376"/>
      <c r="N102" s="376"/>
      <c r="O102" s="376"/>
      <c r="P102" s="376"/>
      <c r="Q102" s="376"/>
      <c r="R102" s="376"/>
      <c r="S102" s="376"/>
      <c r="T102" s="377"/>
      <c r="U102" s="285"/>
      <c r="X102" s="180">
        <f>X100+X98</f>
        <v>0</v>
      </c>
      <c r="Y102" s="180" t="s">
        <v>176</v>
      </c>
    </row>
    <row r="103" spans="1:21" ht="24.75" customHeight="1">
      <c r="A103" s="284"/>
      <c r="B103" s="181"/>
      <c r="C103" s="397"/>
      <c r="D103" s="398"/>
      <c r="E103" s="398"/>
      <c r="F103" s="398"/>
      <c r="G103" s="398"/>
      <c r="H103" s="398"/>
      <c r="I103" s="398"/>
      <c r="J103" s="398"/>
      <c r="K103" s="398"/>
      <c r="L103" s="398"/>
      <c r="M103" s="398"/>
      <c r="N103" s="398"/>
      <c r="O103" s="398"/>
      <c r="P103" s="398"/>
      <c r="Q103" s="398"/>
      <c r="R103" s="398"/>
      <c r="S103" s="398"/>
      <c r="T103" s="399"/>
      <c r="U103" s="285"/>
    </row>
    <row r="104" spans="1:21" ht="24.75" customHeight="1">
      <c r="A104" s="284"/>
      <c r="B104" s="181"/>
      <c r="C104" s="397"/>
      <c r="D104" s="398"/>
      <c r="E104" s="398"/>
      <c r="F104" s="398"/>
      <c r="G104" s="398"/>
      <c r="H104" s="398"/>
      <c r="I104" s="398"/>
      <c r="J104" s="398"/>
      <c r="K104" s="398"/>
      <c r="L104" s="398"/>
      <c r="M104" s="398"/>
      <c r="N104" s="398"/>
      <c r="O104" s="398"/>
      <c r="P104" s="398"/>
      <c r="Q104" s="398"/>
      <c r="R104" s="398"/>
      <c r="S104" s="398"/>
      <c r="T104" s="399"/>
      <c r="U104" s="285"/>
    </row>
    <row r="105" spans="1:21" ht="24.75" customHeight="1">
      <c r="A105" s="284"/>
      <c r="B105" s="181"/>
      <c r="C105" s="397"/>
      <c r="D105" s="398"/>
      <c r="E105" s="398"/>
      <c r="F105" s="398"/>
      <c r="G105" s="398"/>
      <c r="H105" s="398"/>
      <c r="I105" s="398"/>
      <c r="J105" s="398"/>
      <c r="K105" s="398"/>
      <c r="L105" s="398"/>
      <c r="M105" s="398"/>
      <c r="N105" s="398"/>
      <c r="O105" s="398"/>
      <c r="P105" s="398"/>
      <c r="Q105" s="398"/>
      <c r="R105" s="398"/>
      <c r="S105" s="398"/>
      <c r="T105" s="399"/>
      <c r="U105" s="285"/>
    </row>
    <row r="106" spans="1:21" ht="24.75" customHeight="1">
      <c r="A106" s="284"/>
      <c r="B106" s="181"/>
      <c r="C106" s="397"/>
      <c r="D106" s="398"/>
      <c r="E106" s="398"/>
      <c r="F106" s="398"/>
      <c r="G106" s="398"/>
      <c r="H106" s="398"/>
      <c r="I106" s="398"/>
      <c r="J106" s="398"/>
      <c r="K106" s="398"/>
      <c r="L106" s="398"/>
      <c r="M106" s="398"/>
      <c r="N106" s="398"/>
      <c r="O106" s="398"/>
      <c r="P106" s="398"/>
      <c r="Q106" s="398"/>
      <c r="R106" s="398"/>
      <c r="S106" s="398"/>
      <c r="T106" s="399"/>
      <c r="U106" s="285"/>
    </row>
    <row r="107" spans="1:21" ht="37.5" customHeight="1">
      <c r="A107" s="291"/>
      <c r="B107" s="181"/>
      <c r="C107" s="397"/>
      <c r="D107" s="398"/>
      <c r="E107" s="398"/>
      <c r="F107" s="398"/>
      <c r="G107" s="398"/>
      <c r="H107" s="398"/>
      <c r="I107" s="398"/>
      <c r="J107" s="398"/>
      <c r="K107" s="398"/>
      <c r="L107" s="398"/>
      <c r="M107" s="398"/>
      <c r="N107" s="398"/>
      <c r="O107" s="398"/>
      <c r="P107" s="398"/>
      <c r="Q107" s="398"/>
      <c r="R107" s="398"/>
      <c r="S107" s="398"/>
      <c r="T107" s="399"/>
      <c r="U107" s="285"/>
    </row>
    <row r="108" spans="1:21" ht="15" thickBot="1">
      <c r="A108" s="284"/>
      <c r="B108" s="181"/>
      <c r="C108" s="400"/>
      <c r="D108" s="401"/>
      <c r="E108" s="401"/>
      <c r="F108" s="401"/>
      <c r="G108" s="401"/>
      <c r="H108" s="401"/>
      <c r="I108" s="401"/>
      <c r="J108" s="401"/>
      <c r="K108" s="401"/>
      <c r="L108" s="401"/>
      <c r="M108" s="401"/>
      <c r="N108" s="401"/>
      <c r="O108" s="401"/>
      <c r="P108" s="401"/>
      <c r="Q108" s="401"/>
      <c r="R108" s="401"/>
      <c r="S108" s="401"/>
      <c r="T108" s="402"/>
      <c r="U108" s="285"/>
    </row>
    <row r="109" spans="1:21" ht="27" thickBot="1">
      <c r="A109" s="299"/>
      <c r="B109" s="300"/>
      <c r="C109" s="389" t="s">
        <v>205</v>
      </c>
      <c r="D109" s="389"/>
      <c r="E109" s="389"/>
      <c r="F109" s="389"/>
      <c r="G109" s="389"/>
      <c r="H109" s="389"/>
      <c r="I109" s="389"/>
      <c r="J109" s="389"/>
      <c r="K109" s="389"/>
      <c r="L109" s="389"/>
      <c r="M109" s="389"/>
      <c r="N109" s="389"/>
      <c r="O109" s="389"/>
      <c r="P109" s="389"/>
      <c r="Q109" s="389"/>
      <c r="R109" s="389"/>
      <c r="S109" s="389"/>
      <c r="T109" s="389"/>
      <c r="U109" s="301"/>
    </row>
    <row r="110" ht="15" thickTop="1"/>
  </sheetData>
  <sheetProtection selectLockedCells="1"/>
  <mergeCells count="134">
    <mergeCell ref="C109:T109"/>
    <mergeCell ref="C49:Q49"/>
    <mergeCell ref="C100:L100"/>
    <mergeCell ref="M98:Q98"/>
    <mergeCell ref="M100:Q100"/>
    <mergeCell ref="C103:T108"/>
    <mergeCell ref="I89:J89"/>
    <mergeCell ref="C71:T71"/>
    <mergeCell ref="C81:T81"/>
    <mergeCell ref="C86:E86"/>
    <mergeCell ref="C98:L98"/>
    <mergeCell ref="C18:D18"/>
    <mergeCell ref="C17:D17"/>
    <mergeCell ref="F22:M22"/>
    <mergeCell ref="C56:Q56"/>
    <mergeCell ref="F87:J87"/>
    <mergeCell ref="F88:J88"/>
    <mergeCell ref="C83:E83"/>
    <mergeCell ref="C84:E84"/>
    <mergeCell ref="F41:J41"/>
    <mergeCell ref="K43:O43"/>
    <mergeCell ref="O7:P7"/>
    <mergeCell ref="T7:U7"/>
    <mergeCell ref="C102:E102"/>
    <mergeCell ref="G102:T102"/>
    <mergeCell ref="C76:E76"/>
    <mergeCell ref="G76:L78"/>
    <mergeCell ref="M76:N76"/>
    <mergeCell ref="O76:T76"/>
    <mergeCell ref="M78:U78"/>
    <mergeCell ref="C66:Q66"/>
    <mergeCell ref="C68:Q68"/>
    <mergeCell ref="F86:J86"/>
    <mergeCell ref="M74:N74"/>
    <mergeCell ref="I85:J85"/>
    <mergeCell ref="N85:O85"/>
    <mergeCell ref="K84:O84"/>
    <mergeCell ref="P83:T83"/>
    <mergeCell ref="F83:J83"/>
    <mergeCell ref="F84:J84"/>
    <mergeCell ref="P40:T40"/>
    <mergeCell ref="K83:O83"/>
    <mergeCell ref="P84:T84"/>
    <mergeCell ref="P42:T42"/>
    <mergeCell ref="O74:T74"/>
    <mergeCell ref="K42:O42"/>
    <mergeCell ref="G74:L74"/>
    <mergeCell ref="C87:E87"/>
    <mergeCell ref="C43:E43"/>
    <mergeCell ref="C85:E85"/>
    <mergeCell ref="K85:M85"/>
    <mergeCell ref="K86:O86"/>
    <mergeCell ref="K87:O87"/>
    <mergeCell ref="C82:E82"/>
    <mergeCell ref="F82:J82"/>
    <mergeCell ref="K82:O82"/>
    <mergeCell ref="C74:E74"/>
    <mergeCell ref="P82:T82"/>
    <mergeCell ref="F91:J91"/>
    <mergeCell ref="F92:J92"/>
    <mergeCell ref="F43:J43"/>
    <mergeCell ref="C93:E93"/>
    <mergeCell ref="C88:E88"/>
    <mergeCell ref="C89:E89"/>
    <mergeCell ref="F90:J90"/>
    <mergeCell ref="F85:H85"/>
    <mergeCell ref="F89:H89"/>
    <mergeCell ref="C90:E90"/>
    <mergeCell ref="C91:E91"/>
    <mergeCell ref="C92:E92"/>
    <mergeCell ref="F94:J94"/>
    <mergeCell ref="F95:J95"/>
    <mergeCell ref="F96:J96"/>
    <mergeCell ref="C94:E94"/>
    <mergeCell ref="C95:E95"/>
    <mergeCell ref="C96:E96"/>
    <mergeCell ref="F93:H93"/>
    <mergeCell ref="K96:O96"/>
    <mergeCell ref="K94:O94"/>
    <mergeCell ref="P95:T95"/>
    <mergeCell ref="K90:O90"/>
    <mergeCell ref="K91:O91"/>
    <mergeCell ref="K92:O92"/>
    <mergeCell ref="K89:M89"/>
    <mergeCell ref="K93:M93"/>
    <mergeCell ref="N89:O89"/>
    <mergeCell ref="N93:O93"/>
    <mergeCell ref="K88:O88"/>
    <mergeCell ref="P96:T96"/>
    <mergeCell ref="P93:R93"/>
    <mergeCell ref="S93:T93"/>
    <mergeCell ref="P94:T94"/>
    <mergeCell ref="K95:O95"/>
    <mergeCell ref="P43:T43"/>
    <mergeCell ref="P86:T86"/>
    <mergeCell ref="P87:T87"/>
    <mergeCell ref="P88:T88"/>
    <mergeCell ref="P90:T90"/>
    <mergeCell ref="P91:T91"/>
    <mergeCell ref="S85:T85"/>
    <mergeCell ref="P85:R85"/>
    <mergeCell ref="C51:Q51"/>
    <mergeCell ref="C64:Q64"/>
    <mergeCell ref="I93:J93"/>
    <mergeCell ref="P92:T92"/>
    <mergeCell ref="P89:R89"/>
    <mergeCell ref="S89:T89"/>
    <mergeCell ref="C22:E22"/>
    <mergeCell ref="Q22:T22"/>
    <mergeCell ref="C42:E42"/>
    <mergeCell ref="C40:E40"/>
    <mergeCell ref="F42:J42"/>
    <mergeCell ref="K41:O41"/>
    <mergeCell ref="C41:E41"/>
    <mergeCell ref="C15:L15"/>
    <mergeCell ref="N15:O15"/>
    <mergeCell ref="K9:L9"/>
    <mergeCell ref="N9:O9"/>
    <mergeCell ref="C29:Q29"/>
    <mergeCell ref="P41:T41"/>
    <mergeCell ref="C27:P27"/>
    <mergeCell ref="G3:N3"/>
    <mergeCell ref="R3:T3"/>
    <mergeCell ref="D5:J5"/>
    <mergeCell ref="N5:T5"/>
    <mergeCell ref="K40:O40"/>
    <mergeCell ref="F40:J40"/>
    <mergeCell ref="R31:T31"/>
    <mergeCell ref="I7:J7"/>
    <mergeCell ref="Q9:R9"/>
    <mergeCell ref="K11:L11"/>
    <mergeCell ref="N11:O11"/>
    <mergeCell ref="Q11:R11"/>
    <mergeCell ref="D1:R1"/>
  </mergeCells>
  <dataValidations count="9">
    <dataValidation allowBlank="1" showInputMessage="1" showErrorMessage="1" promptTitle="Attention" prompt="Cette donnée ce remplit automatiquement une fois que vous avez remplit le tableau des présences dans le 2ème onglet" sqref="N15:O15"/>
    <dataValidation allowBlank="1" showInputMessage="1" showErrorMessage="1" prompt="Cochez si non" sqref="T29 T25 T53 T56 T47 T49 T51 T68 T35 T27 T20 T33 T64 T66 T61"/>
    <dataValidation allowBlank="1" showInputMessage="1" showErrorMessage="1" prompt="Cochez si oui" sqref="R29 R25 R27 R20 R35 R33"/>
    <dataValidation allowBlank="1" showInputMessage="1" showErrorMessage="1" prompt="Merci d'indiquer le numéro de licence" sqref="Q22:T22"/>
    <dataValidation type="list" allowBlank="1" showInputMessage="1" showErrorMessage="1" sqref="R31:T31">
      <formula1>"cette saison,1 saison,2 saisons,3 saisons,4 saisons et +"</formula1>
    </dataValidation>
    <dataValidation allowBlank="1" showInputMessage="1" showErrorMessage="1" prompt="Si oui, cochez la case avec un x" sqref="R56 T72 K72 R51 R68 H72 R53 Q72 R47 E72 R49 N72 R64 R66 R61"/>
    <dataValidation type="list" allowBlank="1" showInputMessage="1" showErrorMessage="1" sqref="N5:T5">
      <formula1>"Charente, Charente-Maritime,Corrèze,Creuse,Dordogne-Périgord,Gironde,Landes,Lot et Garonne,Pyrénées Atlantiques,Deux-Sèvres,Vienne,Haute-Vienne"</formula1>
    </dataValidation>
    <dataValidation allowBlank="1" promptTitle="Attention" sqref="D19 C18:C19 E17:U19 C44 C57 C54:C55 C62 C79"/>
    <dataValidation type="list" allowBlank="1" showInputMessage="1" showErrorMessage="1" sqref="F87:T87 F91:T91 F95:T95 F84:T84">
      <formula1>$Y$14:$Y$27</formula1>
    </dataValidation>
  </dataValidations>
  <printOptions horizontalCentered="1"/>
  <pageMargins left="0.1968503937007874" right="0.1968503937007874" top="0.1968503937007874" bottom="0.1968503937007874" header="0.31496062992125984" footer="0.2"/>
  <pageSetup fitToHeight="0" fitToWidth="1" horizontalDpi="600" verticalDpi="600" orientation="portrait" paperSize="9" scale="88"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B199"/>
  <sheetViews>
    <sheetView showGridLines="0" showZeros="0" zoomScalePageLayoutView="0" workbookViewId="0" topLeftCell="A1">
      <selection activeCell="W16" sqref="W1:W16384"/>
    </sheetView>
  </sheetViews>
  <sheetFormatPr defaultColWidth="11.421875" defaultRowHeight="12.75"/>
  <cols>
    <col min="1" max="1" width="1.7109375" style="6" customWidth="1"/>
    <col min="2" max="2" width="4.421875" style="145" customWidth="1"/>
    <col min="3" max="4" width="6.7109375" style="6" customWidth="1"/>
    <col min="5" max="5" width="5.00390625" style="6" customWidth="1"/>
    <col min="6" max="6" width="5.7109375" style="6" customWidth="1"/>
    <col min="7" max="7" width="4.421875" style="6" customWidth="1"/>
    <col min="8" max="9" width="5.7109375" style="6" customWidth="1"/>
    <col min="10" max="10" width="5.140625" style="6" customWidth="1"/>
    <col min="11" max="15" width="5.7109375" style="6" customWidth="1"/>
    <col min="16" max="16" width="6.8515625" style="6" customWidth="1"/>
    <col min="17" max="17" width="5.7109375" style="6" customWidth="1"/>
    <col min="18" max="18" width="1.7109375" style="6" customWidth="1"/>
    <col min="19" max="19" width="5.7109375" style="6" customWidth="1"/>
    <col min="20" max="20" width="1.7109375" style="6" customWidth="1"/>
    <col min="21" max="21" width="5.7109375" style="6" customWidth="1"/>
    <col min="22" max="22" width="24.7109375" style="51" customWidth="1"/>
    <col min="23" max="23" width="11.421875" style="170" hidden="1" customWidth="1"/>
    <col min="24" max="24" width="11.421875" style="6" customWidth="1"/>
    <col min="25" max="16384" width="11.421875" style="6" customWidth="1"/>
  </cols>
  <sheetData>
    <row r="1" spans="1:20" ht="25.5" customHeight="1" thickTop="1">
      <c r="A1" s="4"/>
      <c r="B1" s="404" t="s">
        <v>54</v>
      </c>
      <c r="C1" s="404"/>
      <c r="D1" s="404"/>
      <c r="E1" s="404"/>
      <c r="F1" s="404"/>
      <c r="G1" s="404"/>
      <c r="H1" s="404"/>
      <c r="I1" s="404"/>
      <c r="J1" s="404"/>
      <c r="K1" s="404"/>
      <c r="L1" s="404"/>
      <c r="M1" s="404"/>
      <c r="N1" s="404"/>
      <c r="O1" s="404"/>
      <c r="P1" s="404"/>
      <c r="Q1" s="404"/>
      <c r="R1" s="404"/>
      <c r="S1" s="404"/>
      <c r="T1" s="5"/>
    </row>
    <row r="2" spans="1:23" s="9" customFormat="1" ht="18.75" customHeight="1" thickBot="1">
      <c r="A2" s="7"/>
      <c r="B2" s="405" t="s">
        <v>194</v>
      </c>
      <c r="C2" s="406"/>
      <c r="D2" s="406"/>
      <c r="E2" s="406"/>
      <c r="F2" s="406"/>
      <c r="G2" s="406"/>
      <c r="H2" s="406"/>
      <c r="I2" s="406"/>
      <c r="J2" s="406"/>
      <c r="K2" s="406"/>
      <c r="L2" s="406"/>
      <c r="M2" s="406"/>
      <c r="N2" s="406"/>
      <c r="O2" s="406"/>
      <c r="P2" s="406"/>
      <c r="Q2" s="406"/>
      <c r="R2" s="406"/>
      <c r="S2" s="406"/>
      <c r="T2" s="8"/>
      <c r="V2" s="167"/>
      <c r="W2" s="171"/>
    </row>
    <row r="3" spans="1:23" s="17" customFormat="1" ht="15.75" customHeight="1" thickBot="1">
      <c r="A3" s="10"/>
      <c r="B3" s="11" t="s">
        <v>61</v>
      </c>
      <c r="C3" s="146"/>
      <c r="D3" s="13"/>
      <c r="E3" s="13"/>
      <c r="F3" s="407">
        <f>'Dossier de validation'!$G$3</f>
        <v>0</v>
      </c>
      <c r="G3" s="408"/>
      <c r="H3" s="408"/>
      <c r="I3" s="408"/>
      <c r="J3" s="408"/>
      <c r="K3" s="408"/>
      <c r="L3" s="408"/>
      <c r="M3" s="409"/>
      <c r="N3" s="14"/>
      <c r="O3" s="15" t="s">
        <v>11</v>
      </c>
      <c r="P3" s="14"/>
      <c r="Q3" s="410">
        <f>'Dossier de validation'!$R$3</f>
        <v>0</v>
      </c>
      <c r="R3" s="411"/>
      <c r="S3" s="412"/>
      <c r="T3" s="16"/>
      <c r="W3" s="172"/>
    </row>
    <row r="4" spans="1:23" s="17" customFormat="1" ht="4.5" customHeight="1" thickBot="1">
      <c r="A4" s="10"/>
      <c r="B4" s="18"/>
      <c r="C4" s="14"/>
      <c r="D4" s="14"/>
      <c r="E4" s="14"/>
      <c r="F4" s="14"/>
      <c r="G4" s="14"/>
      <c r="H4" s="14"/>
      <c r="I4" s="14"/>
      <c r="J4" s="14"/>
      <c r="K4" s="14"/>
      <c r="L4" s="14"/>
      <c r="M4" s="14"/>
      <c r="N4" s="14"/>
      <c r="O4" s="14"/>
      <c r="P4" s="14"/>
      <c r="Q4" s="14"/>
      <c r="R4" s="14"/>
      <c r="S4" s="14"/>
      <c r="T4" s="16"/>
      <c r="W4" s="172"/>
    </row>
    <row r="5" spans="1:28" s="17" customFormat="1" ht="16.5" customHeight="1" thickBot="1">
      <c r="A5" s="10"/>
      <c r="B5" s="11" t="s">
        <v>2</v>
      </c>
      <c r="C5" s="12"/>
      <c r="D5" s="413" t="s">
        <v>164</v>
      </c>
      <c r="E5" s="414"/>
      <c r="F5" s="414"/>
      <c r="G5" s="414"/>
      <c r="H5" s="414"/>
      <c r="I5" s="415"/>
      <c r="J5" s="14"/>
      <c r="K5" s="11" t="s">
        <v>3</v>
      </c>
      <c r="L5" s="14"/>
      <c r="M5" s="413">
        <f>'Dossier de validation'!$N$5</f>
        <v>0</v>
      </c>
      <c r="N5" s="414"/>
      <c r="O5" s="414"/>
      <c r="P5" s="414"/>
      <c r="Q5" s="414"/>
      <c r="R5" s="414"/>
      <c r="S5" s="415"/>
      <c r="T5" s="16"/>
      <c r="V5" s="19"/>
      <c r="W5" s="172"/>
      <c r="Y5" s="19"/>
      <c r="Z5" s="19"/>
      <c r="AA5" s="19"/>
      <c r="AB5" s="19"/>
    </row>
    <row r="6" spans="1:28" s="17" customFormat="1" ht="4.5" customHeight="1" thickBot="1">
      <c r="A6" s="10"/>
      <c r="B6" s="11"/>
      <c r="C6" s="12"/>
      <c r="D6" s="20"/>
      <c r="E6" s="20"/>
      <c r="F6" s="20"/>
      <c r="G6" s="20"/>
      <c r="H6" s="20"/>
      <c r="I6" s="20"/>
      <c r="J6" s="14"/>
      <c r="K6" s="11"/>
      <c r="L6" s="14"/>
      <c r="M6" s="20"/>
      <c r="N6" s="20"/>
      <c r="O6" s="20"/>
      <c r="P6" s="20"/>
      <c r="Q6" s="20"/>
      <c r="R6" s="20"/>
      <c r="S6" s="20"/>
      <c r="T6" s="16"/>
      <c r="V6" s="19"/>
      <c r="W6" s="172"/>
      <c r="Y6" s="19"/>
      <c r="Z6" s="19"/>
      <c r="AA6" s="19"/>
      <c r="AB6" s="19"/>
    </row>
    <row r="7" spans="1:28" s="17" customFormat="1" ht="16.5" customHeight="1" thickBot="1">
      <c r="A7" s="10"/>
      <c r="B7" s="22" t="s">
        <v>19</v>
      </c>
      <c r="C7" s="23"/>
      <c r="D7" s="24"/>
      <c r="E7" s="24"/>
      <c r="F7" s="24"/>
      <c r="G7" s="24"/>
      <c r="H7" s="416">
        <f>'Dossier de validation'!$I$7</f>
        <v>0</v>
      </c>
      <c r="I7" s="417"/>
      <c r="J7" s="14"/>
      <c r="K7" s="11" t="s">
        <v>39</v>
      </c>
      <c r="L7" s="14"/>
      <c r="M7" s="20"/>
      <c r="N7" s="147">
        <f>'Dossier de validation'!$O$7</f>
        <v>0</v>
      </c>
      <c r="O7" s="25" t="s">
        <v>38</v>
      </c>
      <c r="P7" s="11"/>
      <c r="Q7" s="20"/>
      <c r="R7" s="20"/>
      <c r="S7" s="147">
        <f>'Dossier de validation'!$T$7</f>
        <v>0</v>
      </c>
      <c r="T7" s="16"/>
      <c r="V7" s="19"/>
      <c r="W7" s="172"/>
      <c r="Y7" s="19"/>
      <c r="Z7" s="19"/>
      <c r="AA7" s="19"/>
      <c r="AB7" s="19"/>
    </row>
    <row r="8" spans="1:28" s="17" customFormat="1" ht="4.5" customHeight="1" thickBot="1">
      <c r="A8" s="10"/>
      <c r="B8" s="26"/>
      <c r="C8" s="12"/>
      <c r="D8" s="12"/>
      <c r="E8" s="12"/>
      <c r="F8" s="12"/>
      <c r="G8" s="12"/>
      <c r="H8" s="12"/>
      <c r="I8" s="12"/>
      <c r="J8" s="14"/>
      <c r="K8" s="18"/>
      <c r="L8" s="14"/>
      <c r="M8" s="12"/>
      <c r="N8" s="12"/>
      <c r="O8" s="12"/>
      <c r="P8" s="12"/>
      <c r="Q8" s="12"/>
      <c r="R8" s="12"/>
      <c r="S8" s="12"/>
      <c r="T8" s="16"/>
      <c r="V8" s="19"/>
      <c r="W8" s="172"/>
      <c r="Y8" s="19"/>
      <c r="Z8" s="19"/>
      <c r="AA8" s="19"/>
      <c r="AB8" s="19"/>
    </row>
    <row r="9" spans="1:28" s="17" customFormat="1" ht="15.75" customHeight="1" thickBot="1">
      <c r="A9" s="10"/>
      <c r="B9" s="11" t="s">
        <v>51</v>
      </c>
      <c r="C9" s="14"/>
      <c r="D9" s="14"/>
      <c r="E9" s="12"/>
      <c r="F9" s="12"/>
      <c r="G9" s="12"/>
      <c r="H9" s="12"/>
      <c r="I9" s="14"/>
      <c r="J9" s="418" t="s">
        <v>12</v>
      </c>
      <c r="K9" s="419"/>
      <c r="L9" s="147">
        <f>'Dossier de validation'!$M$9</f>
        <v>0</v>
      </c>
      <c r="M9" s="420" t="s">
        <v>2</v>
      </c>
      <c r="N9" s="421"/>
      <c r="O9" s="147">
        <f>'Dossier de validation'!$P$9</f>
        <v>0</v>
      </c>
      <c r="P9" s="422" t="s">
        <v>13</v>
      </c>
      <c r="Q9" s="423"/>
      <c r="R9" s="148"/>
      <c r="S9" s="147">
        <f>'Dossier de validation'!$S$9</f>
        <v>0</v>
      </c>
      <c r="T9" s="16"/>
      <c r="V9" s="19"/>
      <c r="W9" s="172"/>
      <c r="Y9" s="19"/>
      <c r="Z9" s="19"/>
      <c r="AA9" s="19"/>
      <c r="AB9" s="19"/>
    </row>
    <row r="10" spans="1:28" s="17" customFormat="1" ht="4.5" customHeight="1" thickBot="1">
      <c r="A10" s="10"/>
      <c r="B10" s="11"/>
      <c r="C10" s="14"/>
      <c r="D10" s="14"/>
      <c r="E10" s="12"/>
      <c r="F10" s="12"/>
      <c r="G10" s="12"/>
      <c r="H10" s="12"/>
      <c r="I10" s="14"/>
      <c r="J10" s="27"/>
      <c r="K10" s="27"/>
      <c r="L10" s="28"/>
      <c r="M10" s="29"/>
      <c r="N10" s="30"/>
      <c r="O10" s="31"/>
      <c r="P10" s="28"/>
      <c r="Q10" s="28"/>
      <c r="R10" s="28"/>
      <c r="S10" s="28"/>
      <c r="T10" s="16"/>
      <c r="V10" s="19"/>
      <c r="W10" s="172"/>
      <c r="Y10" s="19"/>
      <c r="Z10" s="19"/>
      <c r="AA10" s="19"/>
      <c r="AB10" s="19"/>
    </row>
    <row r="11" spans="1:28" s="17" customFormat="1" ht="15.75" customHeight="1" thickBot="1">
      <c r="A11" s="10"/>
      <c r="B11" s="11" t="s">
        <v>52</v>
      </c>
      <c r="C11" s="14"/>
      <c r="D11" s="14"/>
      <c r="E11" s="12"/>
      <c r="F11" s="12"/>
      <c r="G11" s="12"/>
      <c r="H11" s="12"/>
      <c r="I11" s="14"/>
      <c r="J11" s="418" t="s">
        <v>12</v>
      </c>
      <c r="K11" s="419"/>
      <c r="L11" s="147">
        <f>'Dossier de validation'!$M$11</f>
        <v>0</v>
      </c>
      <c r="M11" s="420" t="s">
        <v>2</v>
      </c>
      <c r="N11" s="421"/>
      <c r="O11" s="147">
        <f>'Dossier de validation'!$P$11</f>
        <v>0</v>
      </c>
      <c r="P11" s="422" t="s">
        <v>13</v>
      </c>
      <c r="Q11" s="423"/>
      <c r="R11" s="148"/>
      <c r="S11" s="147">
        <f>'Dossier de validation'!$S$11</f>
        <v>0</v>
      </c>
      <c r="T11" s="16"/>
      <c r="V11" s="19"/>
      <c r="W11" s="172"/>
      <c r="Y11" s="19"/>
      <c r="Z11" s="19"/>
      <c r="AA11" s="19"/>
      <c r="AB11" s="19"/>
    </row>
    <row r="12" spans="1:28" s="17" customFormat="1" ht="4.5" customHeight="1">
      <c r="A12" s="10"/>
      <c r="B12" s="32"/>
      <c r="C12" s="33"/>
      <c r="D12" s="33"/>
      <c r="E12" s="34"/>
      <c r="F12" s="34"/>
      <c r="G12" s="34"/>
      <c r="H12" s="34"/>
      <c r="I12" s="33"/>
      <c r="J12" s="35"/>
      <c r="K12" s="35"/>
      <c r="L12" s="33"/>
      <c r="M12" s="33"/>
      <c r="N12" s="34"/>
      <c r="O12" s="34"/>
      <c r="P12" s="36"/>
      <c r="Q12" s="36"/>
      <c r="R12" s="36"/>
      <c r="S12" s="36"/>
      <c r="T12" s="16"/>
      <c r="V12" s="19"/>
      <c r="W12" s="172"/>
      <c r="Y12" s="19"/>
      <c r="Z12" s="19"/>
      <c r="AA12" s="19"/>
      <c r="AB12" s="19"/>
    </row>
    <row r="13" spans="1:26" ht="21" customHeight="1">
      <c r="A13" s="37"/>
      <c r="B13" s="38" t="s">
        <v>4</v>
      </c>
      <c r="C13" s="39"/>
      <c r="D13" s="39"/>
      <c r="E13" s="39"/>
      <c r="F13" s="39"/>
      <c r="G13" s="39"/>
      <c r="H13" s="39"/>
      <c r="I13" s="39"/>
      <c r="J13" s="39"/>
      <c r="K13" s="39"/>
      <c r="L13" s="40"/>
      <c r="M13" s="40" t="s">
        <v>6</v>
      </c>
      <c r="N13" s="41"/>
      <c r="O13" s="41"/>
      <c r="P13" s="42"/>
      <c r="Q13" s="42" t="s">
        <v>0</v>
      </c>
      <c r="R13" s="42"/>
      <c r="S13" s="42" t="s">
        <v>1</v>
      </c>
      <c r="T13" s="43"/>
      <c r="X13" s="149"/>
      <c r="Y13" s="149"/>
      <c r="Z13" s="44"/>
    </row>
    <row r="14" spans="1:26" ht="21" customHeight="1">
      <c r="A14" s="37"/>
      <c r="B14" s="45">
        <v>1</v>
      </c>
      <c r="C14" s="431" t="s">
        <v>5</v>
      </c>
      <c r="D14" s="431"/>
      <c r="E14" s="431"/>
      <c r="F14" s="431"/>
      <c r="G14" s="431"/>
      <c r="H14" s="431"/>
      <c r="I14" s="431"/>
      <c r="J14" s="431"/>
      <c r="K14" s="431"/>
      <c r="L14" s="431"/>
      <c r="M14" s="431"/>
      <c r="N14" s="431"/>
      <c r="O14" s="431"/>
      <c r="P14" s="431"/>
      <c r="Q14" s="431"/>
      <c r="R14" s="431"/>
      <c r="S14" s="431"/>
      <c r="T14" s="43"/>
      <c r="X14" s="149"/>
      <c r="Y14" s="149"/>
      <c r="Z14" s="44"/>
    </row>
    <row r="15" spans="1:23" ht="15.75" customHeight="1">
      <c r="A15" s="37"/>
      <c r="B15" s="45"/>
      <c r="C15" s="46" t="s">
        <v>20</v>
      </c>
      <c r="D15" s="47" t="s">
        <v>72</v>
      </c>
      <c r="E15" s="48"/>
      <c r="F15" s="48"/>
      <c r="G15" s="48"/>
      <c r="H15" s="48"/>
      <c r="I15" s="48"/>
      <c r="J15" s="48"/>
      <c r="K15" s="48"/>
      <c r="L15" s="48"/>
      <c r="M15" s="48"/>
      <c r="N15" s="48"/>
      <c r="O15" s="48"/>
      <c r="P15" s="49"/>
      <c r="Q15" s="150">
        <f>IF('Dossier de validation'!W15&gt;=8,"x","")</f>
      </c>
      <c r="R15" s="151"/>
      <c r="S15" s="150" t="str">
        <f>IF(Q15="x","","x")</f>
        <v>x</v>
      </c>
      <c r="T15" s="50"/>
      <c r="U15" s="51"/>
      <c r="V15" s="168" t="str">
        <f>IF(Q15="X","BRONZE","Pas de label")</f>
        <v>Pas de label</v>
      </c>
      <c r="W15" s="170">
        <f>IF(V19="OR",3,IF(V17="ARGENT",2,IF(V15="BRONZE",1,IF(V17="ARGENT",2,IF(V15="BRONZE",1,IF(V15="BRONZE",1,0))))))</f>
        <v>0</v>
      </c>
    </row>
    <row r="16" spans="1:22" ht="4.5" customHeight="1">
      <c r="A16" s="37"/>
      <c r="B16" s="52"/>
      <c r="C16" s="49"/>
      <c r="D16" s="48"/>
      <c r="E16" s="48"/>
      <c r="F16" s="48"/>
      <c r="G16" s="48"/>
      <c r="H16" s="48"/>
      <c r="I16" s="48"/>
      <c r="J16" s="48"/>
      <c r="K16" s="48"/>
      <c r="L16" s="48"/>
      <c r="M16" s="48"/>
      <c r="N16" s="48"/>
      <c r="O16" s="48"/>
      <c r="P16" s="49"/>
      <c r="Q16" s="151"/>
      <c r="R16" s="151"/>
      <c r="S16" s="151"/>
      <c r="T16" s="50"/>
      <c r="U16" s="51"/>
      <c r="V16" s="168"/>
    </row>
    <row r="17" spans="1:23" ht="15.75" customHeight="1">
      <c r="A17" s="37"/>
      <c r="B17" s="52"/>
      <c r="C17" s="49"/>
      <c r="D17" s="47" t="s">
        <v>73</v>
      </c>
      <c r="E17" s="48"/>
      <c r="F17" s="48"/>
      <c r="G17" s="48"/>
      <c r="H17" s="48"/>
      <c r="I17" s="48"/>
      <c r="J17" s="48"/>
      <c r="K17" s="48"/>
      <c r="L17" s="48"/>
      <c r="M17" s="48"/>
      <c r="N17" s="48"/>
      <c r="O17" s="48"/>
      <c r="P17" s="49"/>
      <c r="Q17" s="150">
        <f>IF(AND('Dossier de validation'!W17&gt;=12,'Dossier de validation'!W18&gt;=12),"x","")</f>
      </c>
      <c r="R17" s="151"/>
      <c r="S17" s="165" t="str">
        <f>IF(Q17="x","","x")</f>
        <v>x</v>
      </c>
      <c r="T17" s="50"/>
      <c r="U17" s="51"/>
      <c r="V17" s="168" t="str">
        <f>IF(Q17="X","ARGENT","Pas de label")</f>
        <v>Pas de label</v>
      </c>
      <c r="W17" s="170">
        <f>IF(V19="OR",3,IF(V17="ARGENT",2,IF(V15="BRONZE",1,IF(V17="ARGENT",2,IF(V15="BRONZE",1,IF(V15="BRONZE",1,0))))))</f>
        <v>0</v>
      </c>
    </row>
    <row r="18" spans="1:22" ht="4.5" customHeight="1">
      <c r="A18" s="37"/>
      <c r="B18" s="52"/>
      <c r="C18" s="49"/>
      <c r="D18" s="48"/>
      <c r="E18" s="48"/>
      <c r="F18" s="48"/>
      <c r="G18" s="48"/>
      <c r="H18" s="48"/>
      <c r="I18" s="48"/>
      <c r="J18" s="48"/>
      <c r="K18" s="48"/>
      <c r="L18" s="48"/>
      <c r="M18" s="48"/>
      <c r="N18" s="48"/>
      <c r="O18" s="48"/>
      <c r="P18" s="49"/>
      <c r="Q18" s="151"/>
      <c r="R18" s="151"/>
      <c r="S18" s="151"/>
      <c r="T18" s="50"/>
      <c r="U18" s="51"/>
      <c r="V18" s="168"/>
    </row>
    <row r="19" spans="1:23" ht="15.75" customHeight="1">
      <c r="A19" s="37"/>
      <c r="B19" s="52"/>
      <c r="C19" s="49"/>
      <c r="D19" s="47" t="s">
        <v>74</v>
      </c>
      <c r="E19" s="48"/>
      <c r="F19" s="48"/>
      <c r="G19" s="48"/>
      <c r="H19" s="48"/>
      <c r="I19" s="48"/>
      <c r="J19" s="48"/>
      <c r="K19" s="48"/>
      <c r="L19" s="48"/>
      <c r="M19" s="48"/>
      <c r="N19" s="48"/>
      <c r="O19" s="48"/>
      <c r="P19" s="49"/>
      <c r="Q19" s="150">
        <f>IF(AND('Dossier de validation'!W17&gt;=20,'Dossier de validation'!W18&gt;=25),"x","")</f>
      </c>
      <c r="R19" s="151"/>
      <c r="S19" s="165" t="str">
        <f>IF(Q19="x","","x")</f>
        <v>x</v>
      </c>
      <c r="T19" s="50"/>
      <c r="U19" s="51"/>
      <c r="V19" s="168" t="str">
        <f>IF(Q19="X","OR","Pas de label")</f>
        <v>Pas de label</v>
      </c>
      <c r="W19" s="170">
        <f>IF(V19="OR",3,IF(V17="ARGENT",2,IF(V15="BRONZE",1,IF(V17="ARGENT",2,IF(V15="BRONZE",1,IF(V15="BRONZE",1,0))))))</f>
        <v>0</v>
      </c>
    </row>
    <row r="20" spans="1:21" ht="15.75">
      <c r="A20" s="37"/>
      <c r="B20" s="45">
        <v>2</v>
      </c>
      <c r="C20" s="53" t="s">
        <v>37</v>
      </c>
      <c r="D20" s="54"/>
      <c r="E20" s="54"/>
      <c r="F20" s="54"/>
      <c r="G20" s="49"/>
      <c r="H20" s="49"/>
      <c r="I20" s="49"/>
      <c r="J20" s="49"/>
      <c r="K20" s="49"/>
      <c r="L20" s="49"/>
      <c r="M20" s="49"/>
      <c r="N20" s="49"/>
      <c r="O20" s="49"/>
      <c r="P20" s="49"/>
      <c r="Q20" s="152"/>
      <c r="R20" s="151"/>
      <c r="S20" s="152"/>
      <c r="T20" s="50"/>
      <c r="U20" s="51"/>
    </row>
    <row r="21" spans="1:22" ht="15.75" customHeight="1">
      <c r="A21" s="37"/>
      <c r="B21" s="52"/>
      <c r="C21" s="56"/>
      <c r="D21" s="57"/>
      <c r="E21" s="57"/>
      <c r="F21" s="57"/>
      <c r="G21" s="58"/>
      <c r="H21" s="59"/>
      <c r="I21" s="60"/>
      <c r="J21" s="61"/>
      <c r="K21" s="60"/>
      <c r="L21" s="60"/>
      <c r="M21" s="60"/>
      <c r="N21" s="23"/>
      <c r="O21" s="23"/>
      <c r="P21" s="23"/>
      <c r="Q21" s="152"/>
      <c r="R21" s="151"/>
      <c r="S21" s="152"/>
      <c r="T21" s="50"/>
      <c r="V21" s="69"/>
    </row>
    <row r="22" spans="1:22" ht="4.5" customHeight="1">
      <c r="A22" s="37"/>
      <c r="B22" s="52"/>
      <c r="C22" s="56"/>
      <c r="D22" s="57"/>
      <c r="E22" s="57"/>
      <c r="F22" s="57"/>
      <c r="G22" s="58"/>
      <c r="H22" s="59"/>
      <c r="I22" s="60"/>
      <c r="J22" s="61"/>
      <c r="K22" s="60"/>
      <c r="L22" s="60"/>
      <c r="M22" s="60"/>
      <c r="N22" s="23"/>
      <c r="O22" s="23"/>
      <c r="P22" s="23"/>
      <c r="Q22" s="153"/>
      <c r="R22" s="151"/>
      <c r="S22" s="153"/>
      <c r="T22" s="50"/>
      <c r="V22" s="69"/>
    </row>
    <row r="23" spans="1:23" ht="15.75" customHeight="1">
      <c r="A23" s="37"/>
      <c r="B23" s="52"/>
      <c r="C23" s="56"/>
      <c r="D23" s="57" t="s">
        <v>21</v>
      </c>
      <c r="E23" s="57"/>
      <c r="F23" s="57"/>
      <c r="G23" s="58"/>
      <c r="H23" s="59"/>
      <c r="I23" s="60"/>
      <c r="J23" s="61"/>
      <c r="K23" s="60"/>
      <c r="L23" s="60"/>
      <c r="M23" s="60"/>
      <c r="N23" s="23"/>
      <c r="O23" s="23"/>
      <c r="P23" s="23"/>
      <c r="Q23" s="154">
        <f>'Dossier de validation'!$R$20</f>
        <v>0</v>
      </c>
      <c r="R23" s="151"/>
      <c r="S23" s="165" t="str">
        <f>IF(Q23="x","","x")</f>
        <v>x</v>
      </c>
      <c r="T23" s="50"/>
      <c r="V23" s="155" t="str">
        <f>IF(Q23="X","OR","Pas de Label")</f>
        <v>Pas de Label</v>
      </c>
      <c r="W23" s="170">
        <f>IF(V23="OR",3,IF(V23="ARGENT",2,IF(V23="BRONZE",1,0)))</f>
        <v>0</v>
      </c>
    </row>
    <row r="24" spans="1:22" ht="4.5" customHeight="1">
      <c r="A24" s="37"/>
      <c r="B24" s="52"/>
      <c r="C24" s="56"/>
      <c r="D24" s="57"/>
      <c r="E24" s="57"/>
      <c r="F24" s="57"/>
      <c r="G24" s="58"/>
      <c r="H24" s="59"/>
      <c r="I24" s="60"/>
      <c r="J24" s="61"/>
      <c r="K24" s="60"/>
      <c r="L24" s="60"/>
      <c r="M24" s="60"/>
      <c r="N24" s="23"/>
      <c r="O24" s="23"/>
      <c r="P24" s="23"/>
      <c r="Q24" s="156"/>
      <c r="R24" s="151"/>
      <c r="S24" s="156"/>
      <c r="T24" s="50"/>
      <c r="V24" s="69"/>
    </row>
    <row r="25" spans="1:22" ht="15.75" customHeight="1">
      <c r="A25" s="37"/>
      <c r="B25" s="52"/>
      <c r="C25" s="62" t="s">
        <v>31</v>
      </c>
      <c r="D25" s="57"/>
      <c r="E25" s="57"/>
      <c r="F25" s="57"/>
      <c r="G25" s="58"/>
      <c r="H25" s="59"/>
      <c r="I25" s="60"/>
      <c r="J25" s="61"/>
      <c r="K25" s="60"/>
      <c r="L25" s="60"/>
      <c r="M25" s="60"/>
      <c r="N25" s="23"/>
      <c r="O25" s="23"/>
      <c r="P25" s="23"/>
      <c r="Q25" s="151"/>
      <c r="R25" s="151"/>
      <c r="S25" s="151"/>
      <c r="T25" s="50"/>
      <c r="V25" s="69"/>
    </row>
    <row r="26" spans="1:25" ht="16.5" customHeight="1">
      <c r="A26" s="37"/>
      <c r="B26" s="52"/>
      <c r="C26" s="62"/>
      <c r="D26" s="63"/>
      <c r="E26" s="63"/>
      <c r="F26" s="63"/>
      <c r="G26" s="63"/>
      <c r="H26" s="63"/>
      <c r="I26" s="64"/>
      <c r="J26" s="65"/>
      <c r="K26" s="64"/>
      <c r="L26" s="64"/>
      <c r="M26" s="64"/>
      <c r="N26" s="65"/>
      <c r="O26" s="65"/>
      <c r="P26" s="65"/>
      <c r="Q26" s="157"/>
      <c r="R26" s="157"/>
      <c r="S26" s="157"/>
      <c r="T26" s="50"/>
      <c r="V26" s="169"/>
      <c r="Y26" s="51"/>
    </row>
    <row r="27" spans="1:25" ht="18.75" customHeight="1">
      <c r="A27" s="37"/>
      <c r="B27" s="45">
        <v>3</v>
      </c>
      <c r="C27" s="66" t="s">
        <v>62</v>
      </c>
      <c r="D27" s="66"/>
      <c r="E27" s="66"/>
      <c r="F27" s="66"/>
      <c r="G27" s="66"/>
      <c r="H27" s="66"/>
      <c r="I27" s="67"/>
      <c r="J27" s="23"/>
      <c r="K27" s="67"/>
      <c r="L27" s="67"/>
      <c r="M27" s="67"/>
      <c r="N27" s="68"/>
      <c r="O27" s="23"/>
      <c r="P27" s="23"/>
      <c r="Q27" s="151"/>
      <c r="R27" s="151"/>
      <c r="S27" s="151"/>
      <c r="T27" s="50"/>
      <c r="V27" s="69"/>
      <c r="Y27" s="51"/>
    </row>
    <row r="28" spans="1:25" ht="15" customHeight="1">
      <c r="A28" s="37"/>
      <c r="B28" s="45"/>
      <c r="C28" s="66"/>
      <c r="D28" s="66"/>
      <c r="E28" s="66"/>
      <c r="F28" s="66"/>
      <c r="G28" s="66"/>
      <c r="H28" s="66"/>
      <c r="I28" s="67"/>
      <c r="J28" s="23"/>
      <c r="K28" s="67"/>
      <c r="L28" s="67"/>
      <c r="M28" s="67"/>
      <c r="N28" s="23"/>
      <c r="O28" s="65" t="s">
        <v>41</v>
      </c>
      <c r="P28" s="23"/>
      <c r="Q28" s="150">
        <f>'Dossier de validation'!R20</f>
        <v>0</v>
      </c>
      <c r="R28" s="151"/>
      <c r="S28" s="165" t="str">
        <f aca="true" t="shared" si="0" ref="S28:S36">IF(Q28="x","","x")</f>
        <v>x</v>
      </c>
      <c r="T28" s="50"/>
      <c r="V28" s="155" t="str">
        <f>IF(Q28="X","BRONZE","Pas de label")</f>
        <v>Pas de label</v>
      </c>
      <c r="W28" s="170">
        <f>IF(V30="OR",3,IF(V29="ARGENT",2,IF(V28="BRONZE",1,IF(V29="ARGENT",2,IF(V28="BRONZE",1,IF(V28="BRONZE",1,0))))))</f>
        <v>0</v>
      </c>
      <c r="Y28" s="51"/>
    </row>
    <row r="29" spans="1:25" ht="15" customHeight="1">
      <c r="A29" s="37"/>
      <c r="B29" s="45"/>
      <c r="C29" s="66"/>
      <c r="D29" s="66"/>
      <c r="E29" s="66"/>
      <c r="F29" s="66"/>
      <c r="G29" s="66"/>
      <c r="H29" s="66"/>
      <c r="I29" s="67"/>
      <c r="J29" s="23"/>
      <c r="K29" s="67"/>
      <c r="L29" s="67"/>
      <c r="M29" s="67"/>
      <c r="N29" s="23"/>
      <c r="O29" s="65" t="s">
        <v>42</v>
      </c>
      <c r="P29" s="23"/>
      <c r="Q29" s="150">
        <f>IF(AND('Dossier de validation'!R25="x",'Dossier de validation'!W41&gt;=3),"x","")</f>
      </c>
      <c r="R29" s="151"/>
      <c r="S29" s="165" t="str">
        <f t="shared" si="0"/>
        <v>x</v>
      </c>
      <c r="T29" s="50"/>
      <c r="V29" s="155" t="str">
        <f>IF(Q29="X","ARGENT","Pas de label")</f>
        <v>Pas de label</v>
      </c>
      <c r="W29" s="170">
        <f>IF(V30="OR",3,IF(V29="ARGENT",2,IF(V28="BRONZE",1,IF(V29="ARGENT",2,IF(V28="BRONZE",1,IF(V28="BRONZE",1,0))))))</f>
        <v>0</v>
      </c>
      <c r="Y29" s="51"/>
    </row>
    <row r="30" spans="1:25" ht="15" customHeight="1">
      <c r="A30" s="37"/>
      <c r="B30" s="52"/>
      <c r="C30" s="70"/>
      <c r="D30" s="63"/>
      <c r="E30" s="63"/>
      <c r="F30" s="63"/>
      <c r="G30" s="63"/>
      <c r="H30" s="63"/>
      <c r="I30" s="64"/>
      <c r="J30" s="65"/>
      <c r="K30" s="64"/>
      <c r="L30" s="64"/>
      <c r="M30" s="64"/>
      <c r="N30" s="65"/>
      <c r="O30" s="65" t="s">
        <v>43</v>
      </c>
      <c r="P30" s="65"/>
      <c r="Q30" s="150">
        <f>IF(AND('Dossier de validation'!R25="x",'Dossier de validation'!W41&gt;=5),"x","")</f>
      </c>
      <c r="R30" s="151"/>
      <c r="S30" s="165" t="str">
        <f t="shared" si="0"/>
        <v>x</v>
      </c>
      <c r="T30" s="50"/>
      <c r="V30" s="155" t="str">
        <f>IF(Q30="X","OR","Pas de label")</f>
        <v>Pas de label</v>
      </c>
      <c r="W30" s="170">
        <f>IF(V30="OR",3,IF(V29="ARGENT",2,IF(V28="BRONZE",1,IF(V29="ARGENT",2,IF(V28="BRONZE",1,IF(V28="BRONZE",1,0))))))</f>
        <v>0</v>
      </c>
      <c r="Y30" s="51"/>
    </row>
    <row r="31" spans="1:25" ht="15.75" customHeight="1">
      <c r="A31" s="37"/>
      <c r="B31" s="45">
        <v>4</v>
      </c>
      <c r="C31" s="66" t="s">
        <v>7</v>
      </c>
      <c r="D31" s="66"/>
      <c r="E31" s="66"/>
      <c r="F31" s="71"/>
      <c r="G31" s="66"/>
      <c r="H31" s="66"/>
      <c r="I31" s="67"/>
      <c r="J31" s="23"/>
      <c r="K31" s="67"/>
      <c r="L31" s="67"/>
      <c r="M31" s="72"/>
      <c r="N31" s="23"/>
      <c r="O31" s="23"/>
      <c r="P31" s="23"/>
      <c r="Q31" s="152"/>
      <c r="R31" s="151"/>
      <c r="S31" s="152"/>
      <c r="T31" s="50"/>
      <c r="U31" s="51"/>
      <c r="Y31" s="51"/>
    </row>
    <row r="32" spans="1:25" ht="15.75" customHeight="1">
      <c r="A32" s="37"/>
      <c r="B32" s="52"/>
      <c r="C32" s="56"/>
      <c r="D32" s="73" t="s">
        <v>22</v>
      </c>
      <c r="E32" s="57"/>
      <c r="F32" s="57"/>
      <c r="G32" s="57"/>
      <c r="H32" s="57"/>
      <c r="I32" s="60"/>
      <c r="J32" s="61"/>
      <c r="K32" s="60"/>
      <c r="L32" s="60"/>
      <c r="M32" s="61"/>
      <c r="N32" s="61"/>
      <c r="O32" s="61"/>
      <c r="P32" s="61"/>
      <c r="Q32" s="154">
        <f>'Dossier de validation'!$R$27</f>
        <v>0</v>
      </c>
      <c r="R32" s="151"/>
      <c r="S32" s="165" t="str">
        <f t="shared" si="0"/>
        <v>x</v>
      </c>
      <c r="T32" s="50"/>
      <c r="U32" s="51"/>
      <c r="V32" s="51" t="str">
        <f>IF(Q32="X","BRONZE","Pas de label")</f>
        <v>Pas de label</v>
      </c>
      <c r="W32" s="170">
        <f>IF(V36="OR",3,IF(V34="ARGENT",2,IF(V32="BRONZE",1,IF(V34="ARGENT",2,IF(V32="BRONZE",1,IF(V32="BRONZE",1,0))))))</f>
        <v>0</v>
      </c>
      <c r="Y32" s="51"/>
    </row>
    <row r="33" spans="1:25" ht="4.5" customHeight="1">
      <c r="A33" s="37"/>
      <c r="B33" s="52"/>
      <c r="C33" s="56"/>
      <c r="D33" s="57"/>
      <c r="E33" s="57"/>
      <c r="F33" s="57"/>
      <c r="G33" s="57"/>
      <c r="H33" s="57"/>
      <c r="I33" s="60"/>
      <c r="J33" s="61"/>
      <c r="K33" s="60"/>
      <c r="L33" s="60"/>
      <c r="M33" s="61"/>
      <c r="N33" s="61"/>
      <c r="O33" s="61"/>
      <c r="P33" s="61"/>
      <c r="Q33" s="158"/>
      <c r="R33" s="151"/>
      <c r="S33" s="151"/>
      <c r="T33" s="50"/>
      <c r="U33" s="51"/>
      <c r="Y33" s="51"/>
    </row>
    <row r="34" spans="1:25" ht="15.75" customHeight="1">
      <c r="A34" s="37"/>
      <c r="B34" s="52"/>
      <c r="C34" s="56"/>
      <c r="D34" s="73" t="s">
        <v>23</v>
      </c>
      <c r="E34" s="57"/>
      <c r="F34" s="57"/>
      <c r="G34" s="57"/>
      <c r="H34" s="57"/>
      <c r="I34" s="60"/>
      <c r="J34" s="61"/>
      <c r="K34" s="60"/>
      <c r="L34" s="60"/>
      <c r="M34" s="61"/>
      <c r="N34" s="61"/>
      <c r="O34" s="61"/>
      <c r="P34" s="74"/>
      <c r="Q34" s="154">
        <f>'Dossier de validation'!$R$27</f>
        <v>0</v>
      </c>
      <c r="R34" s="151"/>
      <c r="S34" s="165" t="str">
        <f t="shared" si="0"/>
        <v>x</v>
      </c>
      <c r="T34" s="50"/>
      <c r="U34" s="51"/>
      <c r="V34" s="51" t="str">
        <f>IF(Q34="X","ARGENT","Pas de label")</f>
        <v>Pas de label</v>
      </c>
      <c r="W34" s="170">
        <f>IF(V36="OR",3,IF(V34="ARGENT",2,IF(V32="BRONZE",1,IF(V34="ARGENT",2,IF(V32="BRONZE",1,IF(V32="BRONZE",1,0))))))</f>
        <v>0</v>
      </c>
      <c r="Y34" s="51"/>
    </row>
    <row r="35" spans="1:25" ht="4.5" customHeight="1">
      <c r="A35" s="37"/>
      <c r="B35" s="52"/>
      <c r="C35" s="56"/>
      <c r="D35" s="66"/>
      <c r="E35" s="66"/>
      <c r="F35" s="66"/>
      <c r="G35" s="66"/>
      <c r="H35" s="66"/>
      <c r="I35" s="67"/>
      <c r="J35" s="23"/>
      <c r="K35" s="67"/>
      <c r="L35" s="67"/>
      <c r="M35" s="23"/>
      <c r="N35" s="23"/>
      <c r="O35" s="23"/>
      <c r="P35" s="72"/>
      <c r="Q35" s="151"/>
      <c r="R35" s="151"/>
      <c r="S35" s="151"/>
      <c r="T35" s="50"/>
      <c r="U35" s="51"/>
      <c r="Y35" s="51"/>
    </row>
    <row r="36" spans="1:23" ht="15.75" customHeight="1">
      <c r="A36" s="37"/>
      <c r="B36" s="52"/>
      <c r="C36" s="23"/>
      <c r="D36" s="75" t="s">
        <v>46</v>
      </c>
      <c r="E36" s="75"/>
      <c r="F36" s="75"/>
      <c r="G36" s="76"/>
      <c r="H36" s="76"/>
      <c r="I36" s="76"/>
      <c r="J36" s="75"/>
      <c r="K36" s="76"/>
      <c r="L36" s="77"/>
      <c r="M36" s="75"/>
      <c r="N36" s="75"/>
      <c r="O36" s="75"/>
      <c r="P36" s="23"/>
      <c r="Q36" s="154">
        <f>IF(AND('Dossier de validation'!R27="x",'Dossier de validation'!R29="x"),"x","")</f>
      </c>
      <c r="R36" s="151"/>
      <c r="S36" s="165" t="str">
        <f t="shared" si="0"/>
        <v>x</v>
      </c>
      <c r="T36" s="50"/>
      <c r="V36" s="51" t="str">
        <f>IF(Q36="X","OR","Pas de label")</f>
        <v>Pas de label</v>
      </c>
      <c r="W36" s="170">
        <f>IF(V36="OR",3,IF(V34="ARGENT",2,IF(V32="BRONZE",1,IF(V34="ARGENT",2,IF(V32="BRONZE",1,IF(V32="BRONZE",1,0))))))</f>
        <v>0</v>
      </c>
    </row>
    <row r="37" spans="1:20" ht="4.5" customHeight="1">
      <c r="A37" s="37"/>
      <c r="B37" s="52"/>
      <c r="C37" s="78"/>
      <c r="D37" s="79"/>
      <c r="E37" s="80"/>
      <c r="F37" s="81"/>
      <c r="G37" s="80"/>
      <c r="H37" s="80"/>
      <c r="I37" s="80"/>
      <c r="J37" s="82"/>
      <c r="K37" s="80"/>
      <c r="L37" s="44"/>
      <c r="M37" s="82"/>
      <c r="N37" s="82"/>
      <c r="O37" s="82"/>
      <c r="P37" s="82"/>
      <c r="Q37" s="82"/>
      <c r="R37" s="159"/>
      <c r="S37" s="159"/>
      <c r="T37" s="50"/>
    </row>
    <row r="38" spans="1:20" ht="15" customHeight="1">
      <c r="A38" s="37"/>
      <c r="B38" s="52">
        <v>5</v>
      </c>
      <c r="C38" s="66" t="s">
        <v>198</v>
      </c>
      <c r="D38" s="79"/>
      <c r="E38" s="80"/>
      <c r="F38" s="81"/>
      <c r="G38" s="80"/>
      <c r="H38" s="80"/>
      <c r="I38" s="80"/>
      <c r="J38" s="82"/>
      <c r="K38" s="80"/>
      <c r="L38" s="44"/>
      <c r="M38" s="82"/>
      <c r="N38" s="82"/>
      <c r="O38" s="82"/>
      <c r="P38" s="82"/>
      <c r="Q38" s="82"/>
      <c r="R38" s="159"/>
      <c r="S38" s="159"/>
      <c r="T38" s="50"/>
    </row>
    <row r="39" spans="1:20" ht="4.5" customHeight="1">
      <c r="A39" s="37"/>
      <c r="B39" s="52"/>
      <c r="C39" s="78"/>
      <c r="D39" s="79"/>
      <c r="E39" s="80"/>
      <c r="F39" s="81"/>
      <c r="G39" s="80"/>
      <c r="H39" s="80"/>
      <c r="I39" s="80"/>
      <c r="J39" s="82"/>
      <c r="K39" s="80"/>
      <c r="L39" s="44"/>
      <c r="M39" s="82"/>
      <c r="N39" s="82"/>
      <c r="O39" s="82"/>
      <c r="P39" s="82"/>
      <c r="Q39" s="82"/>
      <c r="R39" s="159"/>
      <c r="S39" s="159"/>
      <c r="T39" s="50"/>
    </row>
    <row r="40" spans="1:22" ht="15" customHeight="1">
      <c r="A40" s="37"/>
      <c r="B40" s="52"/>
      <c r="C40" s="78"/>
      <c r="D40" s="57" t="s">
        <v>199</v>
      </c>
      <c r="E40" s="80"/>
      <c r="F40" s="81"/>
      <c r="G40" s="80"/>
      <c r="H40" s="80"/>
      <c r="I40" s="80"/>
      <c r="J40" s="82"/>
      <c r="K40" s="80"/>
      <c r="L40" s="44"/>
      <c r="M40" s="82"/>
      <c r="N40" s="82"/>
      <c r="O40" s="82"/>
      <c r="P40" s="82"/>
      <c r="Q40" s="154">
        <f>'Dossier de validation'!$R$33</f>
        <v>0</v>
      </c>
      <c r="R40" s="151"/>
      <c r="S40" s="165" t="str">
        <f>IF(Q40="x","","x")</f>
        <v>x</v>
      </c>
      <c r="T40" s="50"/>
      <c r="V40" s="51" t="str">
        <f>IF(Q40="X","OR","Pas de label")</f>
        <v>Pas de label</v>
      </c>
    </row>
    <row r="41" spans="1:20" ht="4.5" customHeight="1">
      <c r="A41" s="37"/>
      <c r="B41" s="52"/>
      <c r="C41" s="78"/>
      <c r="D41" s="73"/>
      <c r="E41" s="80"/>
      <c r="F41" s="81"/>
      <c r="G41" s="80"/>
      <c r="H41" s="80"/>
      <c r="I41" s="80"/>
      <c r="J41" s="82"/>
      <c r="K41" s="80"/>
      <c r="L41" s="44"/>
      <c r="M41" s="82"/>
      <c r="N41" s="82"/>
      <c r="O41" s="82"/>
      <c r="P41" s="82"/>
      <c r="Q41" s="82"/>
      <c r="R41" s="159"/>
      <c r="S41" s="159"/>
      <c r="T41" s="50"/>
    </row>
    <row r="42" spans="1:22" ht="15" customHeight="1">
      <c r="A42" s="37"/>
      <c r="B42" s="52"/>
      <c r="C42" s="78"/>
      <c r="D42" s="73" t="s">
        <v>200</v>
      </c>
      <c r="E42" s="80"/>
      <c r="F42" s="81"/>
      <c r="G42" s="80"/>
      <c r="H42" s="80"/>
      <c r="I42" s="80"/>
      <c r="J42" s="82"/>
      <c r="K42" s="80"/>
      <c r="L42" s="44"/>
      <c r="M42" s="82"/>
      <c r="N42" s="82"/>
      <c r="O42" s="82"/>
      <c r="P42" s="82"/>
      <c r="Q42" s="154">
        <f>'Dossier de validation'!$R$35</f>
        <v>0</v>
      </c>
      <c r="R42" s="151"/>
      <c r="S42" s="165" t="str">
        <f>IF(Q42="x","","x")</f>
        <v>x</v>
      </c>
      <c r="T42" s="50"/>
      <c r="V42" s="51" t="str">
        <f>IF(Q42="X","OR","Pas de label")</f>
        <v>Pas de label</v>
      </c>
    </row>
    <row r="43" spans="1:20" ht="4.5" customHeight="1">
      <c r="A43" s="37"/>
      <c r="B43" s="52"/>
      <c r="C43" s="78"/>
      <c r="D43" s="79"/>
      <c r="E43" s="80"/>
      <c r="F43" s="81"/>
      <c r="G43" s="80"/>
      <c r="H43" s="80"/>
      <c r="I43" s="80"/>
      <c r="J43" s="82"/>
      <c r="K43" s="80"/>
      <c r="L43" s="44"/>
      <c r="M43" s="82"/>
      <c r="N43" s="82"/>
      <c r="O43" s="82"/>
      <c r="P43" s="82"/>
      <c r="Q43" s="82"/>
      <c r="R43" s="159"/>
      <c r="S43" s="159"/>
      <c r="T43" s="50"/>
    </row>
    <row r="44" spans="1:27" ht="21" customHeight="1">
      <c r="A44" s="37"/>
      <c r="B44" s="83" t="s">
        <v>8</v>
      </c>
      <c r="C44" s="84"/>
      <c r="D44" s="84"/>
      <c r="E44" s="84"/>
      <c r="F44" s="84"/>
      <c r="G44" s="84"/>
      <c r="H44" s="84"/>
      <c r="I44" s="84"/>
      <c r="J44" s="85"/>
      <c r="K44" s="84"/>
      <c r="L44" s="84"/>
      <c r="M44" s="86" t="s">
        <v>57</v>
      </c>
      <c r="N44" s="87"/>
      <c r="O44" s="87"/>
      <c r="P44" s="87"/>
      <c r="Q44" s="87"/>
      <c r="R44" s="88"/>
      <c r="S44" s="88"/>
      <c r="T44" s="89"/>
      <c r="U44" s="90"/>
      <c r="W44" s="173"/>
      <c r="X44" s="90"/>
      <c r="Y44" s="90"/>
      <c r="Z44" s="90"/>
      <c r="AA44" s="91"/>
    </row>
    <row r="45" spans="1:26" s="91" customFormat="1" ht="21" customHeight="1">
      <c r="A45" s="92"/>
      <c r="B45" s="93">
        <v>1</v>
      </c>
      <c r="C45" s="53" t="s">
        <v>9</v>
      </c>
      <c r="D45" s="66"/>
      <c r="E45" s="66"/>
      <c r="F45" s="66"/>
      <c r="G45" s="66"/>
      <c r="H45" s="66"/>
      <c r="I45" s="66"/>
      <c r="J45" s="94"/>
      <c r="K45" s="66"/>
      <c r="L45" s="66"/>
      <c r="M45" s="94"/>
      <c r="N45" s="94"/>
      <c r="O45" s="94"/>
      <c r="P45" s="94"/>
      <c r="Q45" s="160"/>
      <c r="R45" s="95"/>
      <c r="S45" s="95"/>
      <c r="T45" s="89"/>
      <c r="U45" s="90"/>
      <c r="V45" s="161"/>
      <c r="W45" s="173"/>
      <c r="X45" s="90"/>
      <c r="Y45" s="90"/>
      <c r="Z45" s="90"/>
    </row>
    <row r="46" spans="1:27" ht="15.75" customHeight="1">
      <c r="A46" s="37"/>
      <c r="B46" s="93"/>
      <c r="C46" s="56"/>
      <c r="D46" s="96" t="s">
        <v>64</v>
      </c>
      <c r="E46" s="71"/>
      <c r="F46" s="61"/>
      <c r="G46" s="57"/>
      <c r="H46" s="57"/>
      <c r="I46" s="57"/>
      <c r="J46" s="61"/>
      <c r="K46" s="57"/>
      <c r="L46" s="60"/>
      <c r="M46" s="61"/>
      <c r="N46" s="61"/>
      <c r="O46" s="61"/>
      <c r="P46" s="61"/>
      <c r="Q46" s="154" t="str">
        <f>IF('Dossier de validation'!W42&gt;=1,"x","")</f>
        <v>x</v>
      </c>
      <c r="R46" s="151"/>
      <c r="S46" s="165">
        <f>IF(Q46="x","","x")</f>
      </c>
      <c r="T46" s="50"/>
      <c r="U46" s="97"/>
      <c r="V46" s="51" t="str">
        <f>IF(Q46="X","BRONZE","Pas de label")</f>
        <v>BRONZE</v>
      </c>
      <c r="W46" s="174">
        <f>IF(V52="OR",3,IF(V48="ARGENT",2,IF(V46="BRONZE",1,IF(V48="ARGENT",2,IF(V46="BRONZE",1,IF(V46="BRONZE",1,0))))))</f>
        <v>2</v>
      </c>
      <c r="X46" s="97"/>
      <c r="Y46" s="97"/>
      <c r="Z46" s="91"/>
      <c r="AA46" s="91"/>
    </row>
    <row r="47" spans="1:27" ht="4.5" customHeight="1">
      <c r="A47" s="37"/>
      <c r="B47" s="93"/>
      <c r="C47" s="56"/>
      <c r="D47" s="57"/>
      <c r="E47" s="71"/>
      <c r="F47" s="61"/>
      <c r="G47" s="57"/>
      <c r="H47" s="57"/>
      <c r="I47" s="57"/>
      <c r="J47" s="61"/>
      <c r="K47" s="57"/>
      <c r="L47" s="60"/>
      <c r="M47" s="61"/>
      <c r="N47" s="61"/>
      <c r="O47" s="61"/>
      <c r="P47" s="61"/>
      <c r="Q47" s="151"/>
      <c r="R47" s="151"/>
      <c r="S47" s="151"/>
      <c r="T47" s="50"/>
      <c r="U47" s="97"/>
      <c r="W47" s="174"/>
      <c r="X47" s="97"/>
      <c r="Y47" s="97"/>
      <c r="Z47" s="91"/>
      <c r="AA47" s="91"/>
    </row>
    <row r="48" spans="1:27" ht="15.75" customHeight="1">
      <c r="A48" s="37"/>
      <c r="B48" s="93"/>
      <c r="C48" s="66"/>
      <c r="D48" s="98" t="s">
        <v>63</v>
      </c>
      <c r="E48" s="71"/>
      <c r="F48" s="61"/>
      <c r="G48" s="57"/>
      <c r="H48" s="57"/>
      <c r="I48" s="57"/>
      <c r="J48" s="61"/>
      <c r="K48" s="57"/>
      <c r="L48" s="60"/>
      <c r="M48" s="61"/>
      <c r="N48" s="61"/>
      <c r="O48" s="61"/>
      <c r="P48" s="61"/>
      <c r="Q48" s="165" t="str">
        <f>IF(AND('Dossier de validation'!$W$41&gt;=3,'Dossier de validation'!$W$43&gt;=1),"x","")</f>
        <v>x</v>
      </c>
      <c r="R48" s="151"/>
      <c r="S48" s="165">
        <f>IF(Q48="x","","x")</f>
      </c>
      <c r="T48" s="50"/>
      <c r="U48" s="97"/>
      <c r="V48" s="51" t="str">
        <f>IF(Q48="X","ARGENT","Pas de label")</f>
        <v>ARGENT</v>
      </c>
      <c r="W48" s="174">
        <f>IF(V52="OR",3,IF(V48="ARGENT",2,IF(V46="BRONZE",1,IF(V48="ARGENT",2,IF(V46="BRONZE",1,IF(V46="BRONZE",1,0))))))</f>
        <v>2</v>
      </c>
      <c r="X48" s="97"/>
      <c r="Y48" s="97"/>
      <c r="Z48" s="91"/>
      <c r="AA48" s="91"/>
    </row>
    <row r="49" spans="1:27" ht="4.5" customHeight="1">
      <c r="A49" s="37"/>
      <c r="B49" s="93"/>
      <c r="C49" s="66"/>
      <c r="D49" s="99"/>
      <c r="E49" s="71"/>
      <c r="F49" s="61"/>
      <c r="G49" s="57"/>
      <c r="H49" s="57"/>
      <c r="I49" s="57"/>
      <c r="J49" s="61"/>
      <c r="K49" s="57"/>
      <c r="L49" s="60"/>
      <c r="M49" s="61"/>
      <c r="N49" s="61"/>
      <c r="O49" s="61"/>
      <c r="P49" s="61"/>
      <c r="Q49" s="151"/>
      <c r="R49" s="151"/>
      <c r="S49" s="162"/>
      <c r="T49" s="50"/>
      <c r="U49" s="97"/>
      <c r="W49" s="175"/>
      <c r="X49" s="97"/>
      <c r="Y49" s="97"/>
      <c r="Z49" s="91"/>
      <c r="AA49" s="91"/>
    </row>
    <row r="50" spans="1:27" ht="15.75" customHeight="1">
      <c r="A50" s="37"/>
      <c r="B50" s="93"/>
      <c r="C50" s="66"/>
      <c r="D50" s="57" t="s">
        <v>24</v>
      </c>
      <c r="E50" s="71"/>
      <c r="F50" s="61"/>
      <c r="G50" s="57"/>
      <c r="H50" s="57"/>
      <c r="I50" s="57"/>
      <c r="J50" s="61"/>
      <c r="K50" s="57"/>
      <c r="L50" s="60"/>
      <c r="M50" s="61"/>
      <c r="N50" s="61"/>
      <c r="O50" s="61"/>
      <c r="P50" s="61"/>
      <c r="Q50" s="158"/>
      <c r="R50" s="158"/>
      <c r="S50" s="158"/>
      <c r="T50" s="50"/>
      <c r="U50" s="97"/>
      <c r="W50" s="175"/>
      <c r="X50" s="97"/>
      <c r="Y50" s="97"/>
      <c r="Z50" s="91"/>
      <c r="AA50" s="91"/>
    </row>
    <row r="51" spans="1:27" ht="4.5" customHeight="1">
      <c r="A51" s="37"/>
      <c r="B51" s="93"/>
      <c r="C51" s="66"/>
      <c r="D51" s="57"/>
      <c r="E51" s="71"/>
      <c r="F51" s="61"/>
      <c r="G51" s="57"/>
      <c r="H51" s="57"/>
      <c r="I51" s="57"/>
      <c r="J51" s="61"/>
      <c r="K51" s="57"/>
      <c r="L51" s="60"/>
      <c r="M51" s="61"/>
      <c r="N51" s="61"/>
      <c r="O51" s="61"/>
      <c r="P51" s="61"/>
      <c r="Q51" s="151"/>
      <c r="R51" s="151"/>
      <c r="S51" s="152"/>
      <c r="T51" s="50"/>
      <c r="U51" s="97"/>
      <c r="W51" s="175"/>
      <c r="X51" s="97"/>
      <c r="Y51" s="97"/>
      <c r="Z51" s="91"/>
      <c r="AA51" s="91"/>
    </row>
    <row r="52" spans="1:27" ht="15.75" customHeight="1">
      <c r="A52" s="37"/>
      <c r="B52" s="93"/>
      <c r="C52" s="66"/>
      <c r="D52" s="101" t="s">
        <v>65</v>
      </c>
      <c r="E52" s="71"/>
      <c r="F52" s="61"/>
      <c r="G52" s="57"/>
      <c r="H52" s="57"/>
      <c r="I52" s="57"/>
      <c r="J52" s="61"/>
      <c r="K52" s="57"/>
      <c r="L52" s="60"/>
      <c r="M52" s="61"/>
      <c r="N52" s="61"/>
      <c r="O52" s="61"/>
      <c r="P52" s="61"/>
      <c r="Q52" s="150">
        <f>IF(AND('Dossier de validation'!$W$41&gt;=5,'Dossier de validation'!$W$43&gt;=2),"x","")</f>
      </c>
      <c r="R52" s="151"/>
      <c r="S52" s="165" t="str">
        <f>IF(Q52="x","","x")</f>
        <v>x</v>
      </c>
      <c r="T52" s="50"/>
      <c r="U52" s="97"/>
      <c r="V52" s="51" t="str">
        <f>IF(Q52="X","OR","Pas de label")</f>
        <v>Pas de label</v>
      </c>
      <c r="W52" s="174">
        <f>IF(V52="OR",3,IF(V48="ARGENT",2,IF(V46="BRONZE",1,IF(V48="ARGENT",2,IF(V46="BRONZE",1,IF(V46="BRONZE",1,0))))))</f>
        <v>2</v>
      </c>
      <c r="X52" s="97"/>
      <c r="Y52" s="97"/>
      <c r="Z52" s="97"/>
      <c r="AA52" s="91"/>
    </row>
    <row r="53" spans="1:27" ht="4.5" customHeight="1">
      <c r="A53" s="37"/>
      <c r="B53" s="93"/>
      <c r="C53" s="66"/>
      <c r="D53" s="57"/>
      <c r="E53" s="71"/>
      <c r="F53" s="61"/>
      <c r="G53" s="57"/>
      <c r="H53" s="57"/>
      <c r="I53" s="57"/>
      <c r="J53" s="61"/>
      <c r="K53" s="57"/>
      <c r="L53" s="60"/>
      <c r="M53" s="61"/>
      <c r="N53" s="61"/>
      <c r="O53" s="61"/>
      <c r="P53" s="61"/>
      <c r="Q53" s="152"/>
      <c r="R53" s="151"/>
      <c r="S53" s="152"/>
      <c r="T53" s="50"/>
      <c r="U53" s="97"/>
      <c r="W53" s="175"/>
      <c r="X53" s="97"/>
      <c r="Y53" s="97"/>
      <c r="Z53" s="97"/>
      <c r="AA53" s="91"/>
    </row>
    <row r="54" spans="1:27" ht="15.75" customHeight="1">
      <c r="A54" s="37"/>
      <c r="B54" s="93"/>
      <c r="C54" s="66"/>
      <c r="D54" s="57" t="s">
        <v>25</v>
      </c>
      <c r="E54" s="71"/>
      <c r="F54" s="61"/>
      <c r="G54" s="57"/>
      <c r="H54" s="57"/>
      <c r="I54" s="57"/>
      <c r="J54" s="61"/>
      <c r="K54" s="61"/>
      <c r="L54" s="61"/>
      <c r="M54" s="61"/>
      <c r="N54" s="61"/>
      <c r="O54" s="61"/>
      <c r="P54" s="61"/>
      <c r="Q54" s="158"/>
      <c r="R54" s="158"/>
      <c r="S54" s="158"/>
      <c r="T54" s="50"/>
      <c r="U54" s="97"/>
      <c r="V54" s="97"/>
      <c r="W54" s="175"/>
      <c r="X54" s="97"/>
      <c r="Y54" s="97"/>
      <c r="Z54" s="97"/>
      <c r="AA54" s="91"/>
    </row>
    <row r="55" spans="1:27" ht="4.5" customHeight="1">
      <c r="A55" s="37"/>
      <c r="B55" s="93"/>
      <c r="C55" s="66"/>
      <c r="D55" s="57"/>
      <c r="E55" s="71"/>
      <c r="F55" s="61"/>
      <c r="G55" s="57"/>
      <c r="H55" s="57"/>
      <c r="I55" s="57"/>
      <c r="J55" s="61"/>
      <c r="K55" s="61"/>
      <c r="L55" s="61"/>
      <c r="M55" s="61"/>
      <c r="N55" s="61"/>
      <c r="O55" s="61"/>
      <c r="P55" s="61"/>
      <c r="Q55" s="151"/>
      <c r="R55" s="151"/>
      <c r="S55" s="151"/>
      <c r="T55" s="50"/>
      <c r="U55" s="97"/>
      <c r="V55" s="97"/>
      <c r="W55" s="175"/>
      <c r="X55" s="97"/>
      <c r="Y55" s="97"/>
      <c r="Z55" s="97"/>
      <c r="AA55" s="91"/>
    </row>
    <row r="56" spans="1:27" ht="15.75" customHeight="1">
      <c r="A56" s="37"/>
      <c r="B56" s="93">
        <v>2</v>
      </c>
      <c r="C56" s="66" t="s">
        <v>40</v>
      </c>
      <c r="D56" s="57"/>
      <c r="E56" s="71"/>
      <c r="F56" s="61"/>
      <c r="G56" s="57"/>
      <c r="H56" s="57"/>
      <c r="I56" s="57"/>
      <c r="J56" s="61"/>
      <c r="K56" s="61"/>
      <c r="L56" s="61"/>
      <c r="M56" s="61"/>
      <c r="N56" s="61"/>
      <c r="O56" s="61"/>
      <c r="P56" s="61"/>
      <c r="Q56" s="151"/>
      <c r="R56" s="151"/>
      <c r="S56" s="151"/>
      <c r="T56" s="50"/>
      <c r="U56" s="97"/>
      <c r="V56" s="97"/>
      <c r="W56" s="175"/>
      <c r="X56" s="97"/>
      <c r="Y56" s="97"/>
      <c r="Z56" s="97"/>
      <c r="AA56" s="91"/>
    </row>
    <row r="57" spans="1:27" ht="15.75" customHeight="1">
      <c r="A57" s="37"/>
      <c r="B57" s="93"/>
      <c r="C57" s="56"/>
      <c r="D57" s="96" t="s">
        <v>66</v>
      </c>
      <c r="E57" s="66"/>
      <c r="F57" s="71"/>
      <c r="G57" s="66"/>
      <c r="H57" s="66"/>
      <c r="I57" s="66"/>
      <c r="J57" s="23"/>
      <c r="K57" s="66"/>
      <c r="L57" s="23"/>
      <c r="M57" s="23"/>
      <c r="N57" s="23"/>
      <c r="O57" s="23"/>
      <c r="P57" s="23"/>
      <c r="Q57" s="150" t="str">
        <f>IF('Dossier de validation'!Y41&gt;=1,"x","")</f>
        <v>x</v>
      </c>
      <c r="R57" s="151"/>
      <c r="S57" s="165">
        <f>IF(Q57="x","","x")</f>
      </c>
      <c r="T57" s="50"/>
      <c r="U57" s="97"/>
      <c r="V57" s="161" t="str">
        <f>IF(Q57="X","BRONZE","Pas de label")</f>
        <v>BRONZE</v>
      </c>
      <c r="W57" s="174">
        <f>IF(V61="OR",3,IF(V59="ARGENT",2,IF(V57="BRONZE",1,IF(V59="ARGENT",2,IF(V57="BRONZE",1,IF(V57="BRONZE",1,0))))))</f>
        <v>2</v>
      </c>
      <c r="X57" s="97"/>
      <c r="Y57" s="97"/>
      <c r="Z57" s="97"/>
      <c r="AA57" s="91"/>
    </row>
    <row r="58" spans="1:27" ht="4.5" customHeight="1">
      <c r="A58" s="37"/>
      <c r="B58" s="93"/>
      <c r="C58" s="56"/>
      <c r="D58" s="66"/>
      <c r="E58" s="66"/>
      <c r="F58" s="71"/>
      <c r="G58" s="66"/>
      <c r="H58" s="66"/>
      <c r="I58" s="66"/>
      <c r="J58" s="23"/>
      <c r="K58" s="66"/>
      <c r="L58" s="23"/>
      <c r="M58" s="23"/>
      <c r="N58" s="23"/>
      <c r="O58" s="23"/>
      <c r="P58" s="23"/>
      <c r="Q58" s="151"/>
      <c r="R58" s="151"/>
      <c r="S58" s="151"/>
      <c r="T58" s="50"/>
      <c r="U58" s="97"/>
      <c r="V58" s="161"/>
      <c r="W58" s="174"/>
      <c r="X58" s="97"/>
      <c r="Y58" s="97"/>
      <c r="Z58" s="97"/>
      <c r="AA58" s="91"/>
    </row>
    <row r="59" spans="1:27" ht="15.75" customHeight="1">
      <c r="A59" s="37"/>
      <c r="B59" s="93"/>
      <c r="C59" s="56"/>
      <c r="D59" s="96" t="s">
        <v>67</v>
      </c>
      <c r="E59" s="102"/>
      <c r="F59" s="71"/>
      <c r="G59" s="102"/>
      <c r="H59" s="102"/>
      <c r="I59" s="102"/>
      <c r="J59" s="102"/>
      <c r="K59" s="102"/>
      <c r="L59" s="23"/>
      <c r="M59" s="23"/>
      <c r="N59" s="23"/>
      <c r="O59" s="23"/>
      <c r="P59" s="23"/>
      <c r="Q59" s="166" t="str">
        <f>'Dossier de validation'!Y42</f>
        <v>x</v>
      </c>
      <c r="R59" s="151"/>
      <c r="S59" s="165">
        <f>IF(Q59="x","","x")</f>
      </c>
      <c r="T59" s="50"/>
      <c r="U59" s="97"/>
      <c r="V59" s="161" t="str">
        <f>IF(Q59="X","ARGENT","Pas de label")</f>
        <v>ARGENT</v>
      </c>
      <c r="W59" s="174">
        <f>IF(V61="OR",3,IF(V59="ARGENT",2,IF(V57="BRONZE",1,IF(V59="ARGENT",2,IF(V57="BRONZE",1,IF(V57="BRONZE",1,0))))))</f>
        <v>2</v>
      </c>
      <c r="X59" s="97"/>
      <c r="Y59" s="97"/>
      <c r="Z59" s="97"/>
      <c r="AA59" s="91"/>
    </row>
    <row r="60" spans="1:27" ht="4.5" customHeight="1">
      <c r="A60" s="37"/>
      <c r="B60" s="93"/>
      <c r="C60" s="56"/>
      <c r="D60" s="57"/>
      <c r="E60" s="102"/>
      <c r="F60" s="71"/>
      <c r="G60" s="102"/>
      <c r="H60" s="102"/>
      <c r="I60" s="102"/>
      <c r="J60" s="102"/>
      <c r="K60" s="102"/>
      <c r="L60" s="23"/>
      <c r="M60" s="23"/>
      <c r="N60" s="23"/>
      <c r="O60" s="23"/>
      <c r="P60" s="23"/>
      <c r="Q60" s="152"/>
      <c r="R60" s="151"/>
      <c r="S60" s="152"/>
      <c r="T60" s="50"/>
      <c r="U60" s="97"/>
      <c r="V60" s="161"/>
      <c r="W60" s="174"/>
      <c r="X60" s="97"/>
      <c r="Y60" s="97"/>
      <c r="Z60" s="97"/>
      <c r="AA60" s="91"/>
    </row>
    <row r="61" spans="1:27" ht="15.75" customHeight="1">
      <c r="A61" s="37"/>
      <c r="B61" s="93"/>
      <c r="C61" s="56"/>
      <c r="D61" s="96" t="s">
        <v>68</v>
      </c>
      <c r="E61" s="57"/>
      <c r="F61" s="61"/>
      <c r="G61" s="57"/>
      <c r="H61" s="57"/>
      <c r="I61" s="57"/>
      <c r="J61" s="61"/>
      <c r="K61" s="61"/>
      <c r="L61" s="61"/>
      <c r="M61" s="61"/>
      <c r="N61" s="61"/>
      <c r="O61" s="61"/>
      <c r="P61" s="61"/>
      <c r="Q61" s="154">
        <f>IF(AND('Dossier de validation'!Y41&gt;=0,'Dossier de validation'!Y43&gt;=2),"x","")</f>
      </c>
      <c r="R61" s="158"/>
      <c r="S61" s="165" t="str">
        <f>IF(Q61="x","","x")</f>
        <v>x</v>
      </c>
      <c r="T61" s="50"/>
      <c r="U61" s="97"/>
      <c r="V61" s="161" t="str">
        <f>IF(Q61="X","OR","Pas de label")</f>
        <v>Pas de label</v>
      </c>
      <c r="W61" s="174">
        <f>IF(V61="OR",3,IF(V59="ARGENT",2,IF(V57="BRONZE",1,IF(V59="ARGENT",2,IF(V57="BRONZE",1,IF(V57="BRONZE",1,0))))))</f>
        <v>2</v>
      </c>
      <c r="X61" s="97"/>
      <c r="Y61" s="97"/>
      <c r="Z61" s="97"/>
      <c r="AA61" s="91"/>
    </row>
    <row r="62" spans="1:27" ht="7.5" customHeight="1">
      <c r="A62" s="37"/>
      <c r="B62" s="93"/>
      <c r="C62" s="23"/>
      <c r="D62" s="57"/>
      <c r="E62" s="102"/>
      <c r="F62" s="61"/>
      <c r="G62" s="102"/>
      <c r="H62" s="102"/>
      <c r="I62" s="102"/>
      <c r="J62" s="23"/>
      <c r="K62" s="23"/>
      <c r="L62" s="23"/>
      <c r="M62" s="23"/>
      <c r="N62" s="23"/>
      <c r="O62" s="23"/>
      <c r="P62" s="23"/>
      <c r="Q62" s="151"/>
      <c r="R62" s="151"/>
      <c r="S62" s="151"/>
      <c r="T62" s="50"/>
      <c r="U62" s="97"/>
      <c r="V62" s="97"/>
      <c r="W62" s="175"/>
      <c r="X62" s="97"/>
      <c r="Y62" s="97"/>
      <c r="Z62" s="97"/>
      <c r="AA62" s="91"/>
    </row>
    <row r="63" spans="1:27" ht="4.5" customHeight="1">
      <c r="A63" s="37"/>
      <c r="B63" s="93"/>
      <c r="C63" s="23"/>
      <c r="D63" s="57"/>
      <c r="E63" s="102"/>
      <c r="F63" s="61"/>
      <c r="G63" s="102"/>
      <c r="H63" s="102"/>
      <c r="I63" s="102"/>
      <c r="J63" s="23"/>
      <c r="K63" s="23"/>
      <c r="L63" s="23"/>
      <c r="M63" s="23"/>
      <c r="N63" s="23"/>
      <c r="O63" s="23"/>
      <c r="P63" s="23"/>
      <c r="Q63" s="163"/>
      <c r="R63" s="151"/>
      <c r="S63" s="163"/>
      <c r="T63" s="50"/>
      <c r="U63" s="97"/>
      <c r="V63" s="97"/>
      <c r="W63" s="175"/>
      <c r="X63" s="97"/>
      <c r="Y63" s="97"/>
      <c r="Z63" s="97"/>
      <c r="AA63" s="91"/>
    </row>
    <row r="64" spans="1:27" ht="15.75" customHeight="1">
      <c r="A64" s="37"/>
      <c r="B64" s="93">
        <v>3</v>
      </c>
      <c r="C64" s="56"/>
      <c r="D64" s="101" t="s">
        <v>69</v>
      </c>
      <c r="E64" s="57"/>
      <c r="F64" s="57"/>
      <c r="G64" s="57"/>
      <c r="H64" s="57"/>
      <c r="I64" s="57"/>
      <c r="J64" s="57"/>
      <c r="K64" s="57"/>
      <c r="L64" s="61"/>
      <c r="M64" s="61"/>
      <c r="N64" s="61"/>
      <c r="O64" s="23"/>
      <c r="P64" s="23"/>
      <c r="Q64" s="150">
        <f>'Dossier de validation'!$Z$42</f>
      </c>
      <c r="R64" s="151"/>
      <c r="S64" s="165" t="str">
        <f>IF(Q64="x","","x")</f>
        <v>x</v>
      </c>
      <c r="T64" s="50"/>
      <c r="U64" s="97"/>
      <c r="V64" s="161" t="str">
        <f>IF(Q64="X","BRONZE","Pas de label")</f>
        <v>Pas de label</v>
      </c>
      <c r="W64" s="175">
        <f>IF(V68="OR",3,IF(V66="ARGENT",2,IF(V64="BRONZE",1,IF(V66="ARGENT",2,IF(V64="BRONZE",1,IF(V64="BRONZE",1,0))))))</f>
        <v>0</v>
      </c>
      <c r="X64" s="97"/>
      <c r="Y64" s="97"/>
      <c r="Z64" s="97"/>
      <c r="AA64" s="91"/>
    </row>
    <row r="65" spans="1:27" ht="15.75" customHeight="1">
      <c r="A65" s="37"/>
      <c r="B65" s="93"/>
      <c r="C65" s="56"/>
      <c r="D65" s="96" t="s">
        <v>70</v>
      </c>
      <c r="E65" s="57"/>
      <c r="F65" s="57"/>
      <c r="G65" s="57"/>
      <c r="H65" s="102"/>
      <c r="I65" s="102"/>
      <c r="J65" s="102"/>
      <c r="K65" s="102"/>
      <c r="L65" s="23"/>
      <c r="M65" s="23"/>
      <c r="N65" s="23"/>
      <c r="O65" s="23"/>
      <c r="P65" s="23"/>
      <c r="Q65" s="152"/>
      <c r="R65" s="151"/>
      <c r="S65" s="152"/>
      <c r="T65" s="50"/>
      <c r="U65" s="97"/>
      <c r="V65" s="97"/>
      <c r="W65" s="175"/>
      <c r="X65" s="97"/>
      <c r="Y65" s="97"/>
      <c r="Z65" s="97"/>
      <c r="AA65" s="91"/>
    </row>
    <row r="66" spans="1:27" ht="15.75" customHeight="1">
      <c r="A66" s="37"/>
      <c r="B66" s="93"/>
      <c r="C66" s="23"/>
      <c r="D66" s="57" t="s">
        <v>32</v>
      </c>
      <c r="E66" s="57"/>
      <c r="F66" s="57"/>
      <c r="G66" s="57"/>
      <c r="H66" s="102"/>
      <c r="I66" s="102"/>
      <c r="J66" s="102"/>
      <c r="K66" s="102"/>
      <c r="L66" s="23"/>
      <c r="M66" s="23"/>
      <c r="N66" s="23"/>
      <c r="O66" s="23"/>
      <c r="P66" s="23"/>
      <c r="Q66" s="150">
        <f>'Dossier de validation'!$Z$43</f>
      </c>
      <c r="R66" s="151"/>
      <c r="S66" s="165" t="str">
        <f>IF(Q66="x","","x")</f>
        <v>x</v>
      </c>
      <c r="T66" s="50"/>
      <c r="U66" s="97"/>
      <c r="V66" s="161" t="str">
        <f>IF(Q66="X","ARGENT","Pas de label")</f>
        <v>Pas de label</v>
      </c>
      <c r="W66" s="175">
        <f>IF(V68="OR",3,IF(V66="ARGENT",2,IF(V64="BRONZE",1,IF(V66="ARGENT",2,IF(V64="BRONZE",1,IF(V64="BRONZE",1,0))))))</f>
        <v>0</v>
      </c>
      <c r="X66" s="97"/>
      <c r="Y66" s="97"/>
      <c r="Z66" s="97"/>
      <c r="AA66" s="91"/>
    </row>
    <row r="67" spans="1:27" ht="15.75" customHeight="1">
      <c r="A67" s="37"/>
      <c r="B67" s="93"/>
      <c r="C67" s="23"/>
      <c r="D67" s="104" t="s">
        <v>71</v>
      </c>
      <c r="E67" s="105"/>
      <c r="F67" s="105"/>
      <c r="G67" s="105"/>
      <c r="H67" s="106"/>
      <c r="I67" s="106"/>
      <c r="J67" s="106"/>
      <c r="K67" s="106"/>
      <c r="L67" s="107"/>
      <c r="M67" s="107"/>
      <c r="N67" s="107"/>
      <c r="O67" s="107"/>
      <c r="P67" s="23"/>
      <c r="Q67" s="152"/>
      <c r="R67" s="151"/>
      <c r="S67" s="152"/>
      <c r="T67" s="50"/>
      <c r="U67" s="97"/>
      <c r="V67" s="97"/>
      <c r="W67" s="175"/>
      <c r="X67" s="97"/>
      <c r="Y67" s="97"/>
      <c r="Z67" s="97"/>
      <c r="AA67" s="91"/>
    </row>
    <row r="68" spans="1:27" ht="15.75" customHeight="1">
      <c r="A68" s="37"/>
      <c r="B68" s="93"/>
      <c r="C68" s="56"/>
      <c r="D68" s="105" t="s">
        <v>26</v>
      </c>
      <c r="E68" s="53"/>
      <c r="F68" s="53"/>
      <c r="G68" s="53"/>
      <c r="H68" s="53"/>
      <c r="I68" s="53"/>
      <c r="J68" s="53"/>
      <c r="K68" s="53"/>
      <c r="L68" s="107"/>
      <c r="M68" s="107"/>
      <c r="N68" s="107"/>
      <c r="O68" s="107"/>
      <c r="P68" s="23"/>
      <c r="Q68" s="150">
        <f>'Dossier de validation'!$Z$44</f>
      </c>
      <c r="R68" s="151"/>
      <c r="S68" s="165" t="str">
        <f>IF(Q68="x","","x")</f>
        <v>x</v>
      </c>
      <c r="T68" s="50"/>
      <c r="U68" s="97"/>
      <c r="V68" s="161" t="str">
        <f>IF(Q68="X","OR","Pas de label")</f>
        <v>Pas de label</v>
      </c>
      <c r="W68" s="175">
        <f>IF(V68="OR",3,IF(V66="ARGENT",2,IF(V64="BRONZE",1,IF(V66="ARGENT",2,IF(V64="BRONZE",1,IF(V66="BRONZE",1,0))))))</f>
        <v>0</v>
      </c>
      <c r="X68" s="97"/>
      <c r="Y68" s="97"/>
      <c r="Z68" s="97"/>
      <c r="AA68" s="91"/>
    </row>
    <row r="69" spans="1:27" ht="4.5" customHeight="1">
      <c r="A69" s="37"/>
      <c r="B69" s="93"/>
      <c r="C69" s="56"/>
      <c r="D69" s="66"/>
      <c r="E69" s="66"/>
      <c r="F69" s="66"/>
      <c r="G69" s="66"/>
      <c r="H69" s="66"/>
      <c r="I69" s="66"/>
      <c r="J69" s="66"/>
      <c r="K69" s="66"/>
      <c r="L69" s="23"/>
      <c r="M69" s="23"/>
      <c r="N69" s="23"/>
      <c r="O69" s="23"/>
      <c r="P69" s="23"/>
      <c r="Q69" s="152"/>
      <c r="R69" s="151"/>
      <c r="S69" s="152"/>
      <c r="T69" s="50"/>
      <c r="U69" s="97"/>
      <c r="V69" s="97"/>
      <c r="W69" s="175"/>
      <c r="X69" s="97"/>
      <c r="Y69" s="97"/>
      <c r="Z69" s="97"/>
      <c r="AA69" s="91"/>
    </row>
    <row r="70" spans="1:27" ht="15.75" customHeight="1">
      <c r="A70" s="37"/>
      <c r="B70" s="93">
        <v>4</v>
      </c>
      <c r="C70" s="56" t="s">
        <v>94</v>
      </c>
      <c r="D70" s="23"/>
      <c r="E70" s="23"/>
      <c r="F70" s="23"/>
      <c r="G70" s="23"/>
      <c r="H70" s="23"/>
      <c r="I70" s="23"/>
      <c r="J70" s="23"/>
      <c r="K70" s="23"/>
      <c r="L70" s="23"/>
      <c r="M70" s="23"/>
      <c r="N70" s="23"/>
      <c r="O70" s="23"/>
      <c r="P70" s="23"/>
      <c r="Q70" s="150">
        <f>'Dossier de validation'!R47</f>
        <v>0</v>
      </c>
      <c r="R70" s="151"/>
      <c r="S70" s="165" t="str">
        <f>IF(Q70="x","","x")</f>
        <v>x</v>
      </c>
      <c r="T70" s="50"/>
      <c r="U70" s="97"/>
      <c r="V70" s="161" t="str">
        <f>IF(Q70="X","OR","Bronze")</f>
        <v>Bronze</v>
      </c>
      <c r="W70" s="175">
        <f>IF(V70="OR",3,IF(V70="ARGENT",2,IF(V70="BRONZE",1,0)))</f>
        <v>1</v>
      </c>
      <c r="X70" s="97"/>
      <c r="Y70" s="97"/>
      <c r="Z70" s="97"/>
      <c r="AA70" s="91"/>
    </row>
    <row r="71" spans="1:27" ht="4.5" customHeight="1">
      <c r="A71" s="37"/>
      <c r="B71" s="93"/>
      <c r="C71" s="56"/>
      <c r="D71" s="66"/>
      <c r="E71" s="66"/>
      <c r="F71" s="66"/>
      <c r="G71" s="66"/>
      <c r="H71" s="66"/>
      <c r="I71" s="66"/>
      <c r="J71" s="66"/>
      <c r="K71" s="66"/>
      <c r="L71" s="23"/>
      <c r="M71" s="23"/>
      <c r="N71" s="23"/>
      <c r="O71" s="23"/>
      <c r="P71" s="23"/>
      <c r="Q71" s="151"/>
      <c r="R71" s="151"/>
      <c r="S71" s="151"/>
      <c r="T71" s="50"/>
      <c r="U71" s="97"/>
      <c r="V71" s="97"/>
      <c r="W71" s="175"/>
      <c r="X71" s="97"/>
      <c r="Y71" s="97"/>
      <c r="Z71" s="97"/>
      <c r="AA71" s="91"/>
    </row>
    <row r="72" spans="1:27" ht="15.75" customHeight="1">
      <c r="A72" s="37"/>
      <c r="B72" s="93">
        <v>5</v>
      </c>
      <c r="C72" s="56" t="s">
        <v>33</v>
      </c>
      <c r="D72" s="66"/>
      <c r="E72" s="66"/>
      <c r="F72" s="66"/>
      <c r="G72" s="66"/>
      <c r="H72" s="66"/>
      <c r="I72" s="66"/>
      <c r="J72" s="66"/>
      <c r="K72" s="66"/>
      <c r="L72" s="23"/>
      <c r="M72" s="23"/>
      <c r="N72" s="23"/>
      <c r="O72" s="23"/>
      <c r="P72" s="23"/>
      <c r="Q72" s="150">
        <f>'Dossier de validation'!R49</f>
        <v>0</v>
      </c>
      <c r="R72" s="151"/>
      <c r="S72" s="165" t="str">
        <f>IF(Q72="x","","x")</f>
        <v>x</v>
      </c>
      <c r="T72" s="50"/>
      <c r="U72" s="97"/>
      <c r="V72" s="161" t="str">
        <f>IF(Q72="X","OR","Argent")</f>
        <v>Argent</v>
      </c>
      <c r="W72" s="175">
        <f>IF(V72="OR",3,IF(V72="ARGENT",2,IF(V72="BRONZE",1,0)))</f>
        <v>2</v>
      </c>
      <c r="X72" s="97"/>
      <c r="Y72" s="97"/>
      <c r="Z72" s="97"/>
      <c r="AA72" s="91"/>
    </row>
    <row r="73" spans="1:27" ht="4.5" customHeight="1">
      <c r="A73" s="37"/>
      <c r="B73" s="93"/>
      <c r="C73" s="56"/>
      <c r="D73" s="66"/>
      <c r="E73" s="66"/>
      <c r="F73" s="66"/>
      <c r="G73" s="66"/>
      <c r="H73" s="66"/>
      <c r="I73" s="66"/>
      <c r="J73" s="66"/>
      <c r="K73" s="66"/>
      <c r="L73" s="23"/>
      <c r="M73" s="23"/>
      <c r="N73" s="23"/>
      <c r="O73" s="23"/>
      <c r="P73" s="23"/>
      <c r="Q73" s="151"/>
      <c r="R73" s="151"/>
      <c r="S73" s="151"/>
      <c r="T73" s="50"/>
      <c r="U73" s="97"/>
      <c r="V73" s="97"/>
      <c r="W73" s="175"/>
      <c r="X73" s="97"/>
      <c r="Y73" s="97"/>
      <c r="Z73" s="97"/>
      <c r="AA73" s="91"/>
    </row>
    <row r="74" spans="1:27" ht="15.75" customHeight="1">
      <c r="A74" s="37"/>
      <c r="B74" s="93">
        <v>6</v>
      </c>
      <c r="C74" s="56" t="s">
        <v>34</v>
      </c>
      <c r="D74" s="23"/>
      <c r="E74" s="23"/>
      <c r="F74" s="23"/>
      <c r="G74" s="23"/>
      <c r="H74" s="23"/>
      <c r="I74" s="23"/>
      <c r="J74" s="23"/>
      <c r="K74" s="23"/>
      <c r="L74" s="23"/>
      <c r="M74" s="23"/>
      <c r="N74" s="23"/>
      <c r="O74" s="23"/>
      <c r="P74" s="23"/>
      <c r="Q74" s="150">
        <f>'Dossier de validation'!R51</f>
        <v>0</v>
      </c>
      <c r="R74" s="151"/>
      <c r="S74" s="165" t="str">
        <f>IF(Q74="x","","x")</f>
        <v>x</v>
      </c>
      <c r="T74" s="50"/>
      <c r="U74" s="97"/>
      <c r="V74" s="161" t="str">
        <f>IF(Q74="X","OR","Argent")</f>
        <v>Argent</v>
      </c>
      <c r="W74" s="175">
        <f>IF(V74="OR",3,IF(V74="ARGENT",2,IF(V74="BRONZE",1,IF(V74="ARGENT",2,IF(V74="BRONZE",1,IF(V74="BRONZE",1,0))))))</f>
        <v>2</v>
      </c>
      <c r="X74" s="97"/>
      <c r="Y74" s="97"/>
      <c r="Z74" s="97"/>
      <c r="AA74" s="91"/>
    </row>
    <row r="75" spans="1:27" ht="4.5" customHeight="1" thickBot="1">
      <c r="A75" s="37"/>
      <c r="B75" s="108"/>
      <c r="C75" s="78"/>
      <c r="D75" s="82"/>
      <c r="E75" s="82"/>
      <c r="F75" s="82"/>
      <c r="G75" s="82"/>
      <c r="H75" s="82"/>
      <c r="I75" s="82"/>
      <c r="J75" s="82"/>
      <c r="K75" s="82"/>
      <c r="L75" s="82"/>
      <c r="M75" s="82"/>
      <c r="N75" s="82"/>
      <c r="O75" s="82"/>
      <c r="P75" s="82"/>
      <c r="Q75" s="100"/>
      <c r="R75" s="159"/>
      <c r="S75" s="100"/>
      <c r="T75" s="50"/>
      <c r="U75" s="97"/>
      <c r="V75" s="97"/>
      <c r="W75" s="175"/>
      <c r="X75" s="97"/>
      <c r="Y75" s="97"/>
      <c r="Z75" s="97"/>
      <c r="AA75" s="91"/>
    </row>
    <row r="76" spans="1:27" ht="27" thickTop="1">
      <c r="A76" s="4"/>
      <c r="B76" s="404" t="s">
        <v>54</v>
      </c>
      <c r="C76" s="404"/>
      <c r="D76" s="404"/>
      <c r="E76" s="404"/>
      <c r="F76" s="404"/>
      <c r="G76" s="404"/>
      <c r="H76" s="404"/>
      <c r="I76" s="404"/>
      <c r="J76" s="404"/>
      <c r="K76" s="404"/>
      <c r="L76" s="404"/>
      <c r="M76" s="404"/>
      <c r="N76" s="404"/>
      <c r="O76" s="404"/>
      <c r="P76" s="404"/>
      <c r="Q76" s="404"/>
      <c r="R76" s="404"/>
      <c r="S76" s="404"/>
      <c r="T76" s="5"/>
      <c r="U76" s="37"/>
      <c r="AA76" s="91"/>
    </row>
    <row r="77" spans="1:20" ht="18" customHeight="1">
      <c r="A77" s="109"/>
      <c r="B77" s="405" t="s">
        <v>163</v>
      </c>
      <c r="C77" s="432"/>
      <c r="D77" s="432"/>
      <c r="E77" s="432"/>
      <c r="F77" s="432"/>
      <c r="G77" s="432"/>
      <c r="H77" s="432"/>
      <c r="I77" s="432"/>
      <c r="J77" s="432"/>
      <c r="K77" s="432"/>
      <c r="L77" s="432"/>
      <c r="M77" s="432"/>
      <c r="N77" s="432"/>
      <c r="O77" s="432"/>
      <c r="P77" s="432"/>
      <c r="Q77" s="432"/>
      <c r="R77" s="432"/>
      <c r="S77" s="432"/>
      <c r="T77" s="110"/>
    </row>
    <row r="78" spans="1:20" ht="23.25">
      <c r="A78" s="37"/>
      <c r="B78" s="111" t="s">
        <v>10</v>
      </c>
      <c r="C78" s="112"/>
      <c r="D78" s="112"/>
      <c r="E78" s="112"/>
      <c r="F78" s="112"/>
      <c r="G78" s="112"/>
      <c r="H78" s="112"/>
      <c r="I78" s="112"/>
      <c r="J78" s="112"/>
      <c r="K78" s="112"/>
      <c r="L78" s="112"/>
      <c r="M78" s="113" t="s">
        <v>6</v>
      </c>
      <c r="N78" s="114"/>
      <c r="O78" s="114"/>
      <c r="P78" s="115"/>
      <c r="Q78" s="115" t="s">
        <v>0</v>
      </c>
      <c r="R78" s="115"/>
      <c r="S78" s="115" t="s">
        <v>1</v>
      </c>
      <c r="T78" s="43"/>
    </row>
    <row r="79" spans="1:20" ht="26.25" customHeight="1">
      <c r="A79" s="37"/>
      <c r="B79" s="111"/>
      <c r="C79" s="116"/>
      <c r="D79" s="116"/>
      <c r="E79" s="116"/>
      <c r="F79" s="116"/>
      <c r="G79" s="116"/>
      <c r="H79" s="116"/>
      <c r="I79" s="116"/>
      <c r="J79" s="116"/>
      <c r="K79" s="116"/>
      <c r="L79" s="116"/>
      <c r="M79" s="117"/>
      <c r="N79" s="44"/>
      <c r="O79" s="44"/>
      <c r="P79" s="118"/>
      <c r="Q79" s="118"/>
      <c r="R79" s="118"/>
      <c r="S79" s="118"/>
      <c r="T79" s="43"/>
    </row>
    <row r="80" spans="1:23" ht="15.75" customHeight="1">
      <c r="A80" s="37"/>
      <c r="B80" s="119">
        <v>1</v>
      </c>
      <c r="C80" s="56" t="s">
        <v>36</v>
      </c>
      <c r="D80" s="66"/>
      <c r="E80" s="66"/>
      <c r="F80" s="66"/>
      <c r="G80" s="66"/>
      <c r="H80" s="66"/>
      <c r="I80" s="66"/>
      <c r="J80" s="66"/>
      <c r="K80" s="79"/>
      <c r="L80" s="44"/>
      <c r="M80" s="44"/>
      <c r="N80" s="82"/>
      <c r="O80" s="82"/>
      <c r="P80" s="82"/>
      <c r="Q80" s="150">
        <f>'Dossier de validation'!R61</f>
        <v>0</v>
      </c>
      <c r="R80" s="151"/>
      <c r="S80" s="165" t="str">
        <f>IF(Q80="x","","x")</f>
        <v>x</v>
      </c>
      <c r="T80" s="43"/>
      <c r="V80" s="51" t="str">
        <f>IF(Q80="X","OR","Pas de label")</f>
        <v>Pas de label</v>
      </c>
      <c r="W80" s="170">
        <f>IF(V80="OR",3,IF(V80="ARGENT",2,IF(V80="BRONZE",1,IF(V80="ARGENT",2,IF(V80="BRONZE",1,IF(V80="BRONZE",1,0))))))</f>
        <v>0</v>
      </c>
    </row>
    <row r="81" spans="1:20" ht="6.75" customHeight="1">
      <c r="A81" s="37"/>
      <c r="B81" s="119"/>
      <c r="C81" s="56"/>
      <c r="D81" s="66"/>
      <c r="E81" s="66"/>
      <c r="F81" s="66"/>
      <c r="G81" s="66"/>
      <c r="H81" s="66"/>
      <c r="I81" s="66"/>
      <c r="J81" s="66"/>
      <c r="K81" s="79"/>
      <c r="L81" s="44"/>
      <c r="M81" s="44"/>
      <c r="N81" s="82"/>
      <c r="O81" s="82"/>
      <c r="P81" s="82"/>
      <c r="Q81" s="151"/>
      <c r="R81" s="151"/>
      <c r="S81" s="151"/>
      <c r="T81" s="43"/>
    </row>
    <row r="82" spans="1:23" ht="14.25">
      <c r="A82" s="37"/>
      <c r="B82" s="119">
        <v>2</v>
      </c>
      <c r="C82" s="56" t="s">
        <v>35</v>
      </c>
      <c r="D82" s="66"/>
      <c r="E82" s="66"/>
      <c r="F82" s="66"/>
      <c r="G82" s="66"/>
      <c r="H82" s="66"/>
      <c r="I82" s="66"/>
      <c r="J82" s="66"/>
      <c r="K82" s="79"/>
      <c r="L82" s="44"/>
      <c r="M82" s="44"/>
      <c r="N82" s="120"/>
      <c r="O82" s="82"/>
      <c r="P82" s="82"/>
      <c r="Q82" s="150">
        <f>'Dossier de validation'!R64</f>
        <v>0</v>
      </c>
      <c r="R82" s="151"/>
      <c r="S82" s="165" t="str">
        <f>IF(Q82="x","","x")</f>
        <v>x</v>
      </c>
      <c r="T82" s="43"/>
      <c r="V82" s="51" t="str">
        <f>IF(Q82="X","OR","Pas de label")</f>
        <v>Pas de label</v>
      </c>
      <c r="W82" s="170">
        <f>IF(V82="OR",3,IF(V82="ARGENT",2,IF(V82="BRONZE",1,IF(V82="ARGENT",2,IF(V82="BRONZE",1,IF(V82="BRONZE",1,0))))))</f>
        <v>0</v>
      </c>
    </row>
    <row r="83" spans="1:20" ht="6.75" customHeight="1">
      <c r="A83" s="37"/>
      <c r="B83" s="119"/>
      <c r="C83" s="56"/>
      <c r="D83" s="66"/>
      <c r="E83" s="66"/>
      <c r="F83" s="66"/>
      <c r="G83" s="66"/>
      <c r="H83" s="66"/>
      <c r="I83" s="66"/>
      <c r="J83" s="66"/>
      <c r="K83" s="79"/>
      <c r="L83" s="44"/>
      <c r="M83" s="44"/>
      <c r="N83" s="82"/>
      <c r="O83" s="82"/>
      <c r="P83" s="82"/>
      <c r="Q83" s="151"/>
      <c r="R83" s="151"/>
      <c r="S83" s="151"/>
      <c r="T83" s="43"/>
    </row>
    <row r="84" spans="1:23" ht="14.25">
      <c r="A84" s="37"/>
      <c r="B84" s="119">
        <v>3</v>
      </c>
      <c r="C84" s="56" t="s">
        <v>202</v>
      </c>
      <c r="D84" s="66"/>
      <c r="E84" s="66"/>
      <c r="F84" s="66"/>
      <c r="G84" s="66"/>
      <c r="H84" s="66"/>
      <c r="I84" s="66"/>
      <c r="J84" s="66"/>
      <c r="K84" s="79"/>
      <c r="L84" s="44"/>
      <c r="M84" s="44"/>
      <c r="N84" s="120"/>
      <c r="O84" s="82"/>
      <c r="P84" s="82"/>
      <c r="Q84" s="150">
        <f>'Dossier de validation'!R66</f>
        <v>0</v>
      </c>
      <c r="R84" s="151"/>
      <c r="S84" s="165" t="str">
        <f>IF(Q84="x","","x")</f>
        <v>x</v>
      </c>
      <c r="T84" s="43"/>
      <c r="V84" s="51" t="str">
        <f>IF(Q84="X","OR","Pas de label")</f>
        <v>Pas de label</v>
      </c>
      <c r="W84" s="170">
        <f>IF(V84="OR",3,IF(V84="ARGENT",2,IF(V84="BRONZE",1,IF(V84="ARGENT",2,IF(V84="BRONZE",1,IF(V84="BRONZE",1,0))))))</f>
        <v>0</v>
      </c>
    </row>
    <row r="85" spans="1:20" ht="6.75" customHeight="1">
      <c r="A85" s="37"/>
      <c r="B85" s="119"/>
      <c r="C85" s="56"/>
      <c r="D85" s="66"/>
      <c r="E85" s="66"/>
      <c r="F85" s="66"/>
      <c r="G85" s="66"/>
      <c r="H85" s="66"/>
      <c r="I85" s="66"/>
      <c r="J85" s="66"/>
      <c r="K85" s="79"/>
      <c r="L85" s="44"/>
      <c r="M85" s="44"/>
      <c r="N85" s="82"/>
      <c r="O85" s="82"/>
      <c r="P85" s="82"/>
      <c r="Q85" s="151"/>
      <c r="R85" s="151"/>
      <c r="S85" s="151"/>
      <c r="T85" s="43"/>
    </row>
    <row r="86" spans="1:23" ht="14.25">
      <c r="A86" s="37"/>
      <c r="B86" s="119">
        <v>4</v>
      </c>
      <c r="C86" s="56" t="s">
        <v>204</v>
      </c>
      <c r="D86" s="66"/>
      <c r="E86" s="66"/>
      <c r="F86" s="66"/>
      <c r="G86" s="66"/>
      <c r="H86" s="66"/>
      <c r="I86" s="66"/>
      <c r="J86" s="66"/>
      <c r="K86" s="79"/>
      <c r="L86" s="44"/>
      <c r="M86" s="44"/>
      <c r="N86" s="120"/>
      <c r="O86" s="82"/>
      <c r="P86" s="82"/>
      <c r="Q86" s="150">
        <f>'Dossier de validation'!R68</f>
        <v>0</v>
      </c>
      <c r="R86" s="151"/>
      <c r="S86" s="165" t="str">
        <f>IF(Q86="x","","x")</f>
        <v>x</v>
      </c>
      <c r="T86" s="43"/>
      <c r="V86" s="51" t="str">
        <f>IF(Q86="X","OR","Pas de label")</f>
        <v>Pas de label</v>
      </c>
      <c r="W86" s="170">
        <f>IF(V86="OR",3,IF(V86="ARGENT",2,IF(V86="BRONZE",1,IF(V86="ARGENT",2,IF(V86="BRONZE",1,IF(V86="BRONZE",1,0))))))</f>
        <v>0</v>
      </c>
    </row>
    <row r="87" spans="1:20" ht="12" customHeight="1">
      <c r="A87" s="37"/>
      <c r="B87" s="119"/>
      <c r="C87" s="56"/>
      <c r="D87" s="66"/>
      <c r="E87" s="66"/>
      <c r="F87" s="66"/>
      <c r="G87" s="66"/>
      <c r="H87" s="66"/>
      <c r="I87" s="66"/>
      <c r="J87" s="66"/>
      <c r="K87" s="79"/>
      <c r="L87" s="44"/>
      <c r="M87" s="44"/>
      <c r="N87" s="120"/>
      <c r="O87" s="82"/>
      <c r="P87" s="82"/>
      <c r="Q87" s="100"/>
      <c r="R87" s="159"/>
      <c r="S87" s="100"/>
      <c r="T87" s="43"/>
    </row>
    <row r="88" spans="1:20" ht="12" customHeight="1">
      <c r="A88" s="37"/>
      <c r="B88" s="121"/>
      <c r="C88" s="82"/>
      <c r="D88" s="82"/>
      <c r="E88" s="82"/>
      <c r="F88" s="82"/>
      <c r="G88" s="82"/>
      <c r="H88" s="82"/>
      <c r="I88" s="82"/>
      <c r="J88" s="82"/>
      <c r="K88" s="82"/>
      <c r="L88" s="82"/>
      <c r="M88" s="82"/>
      <c r="N88" s="82"/>
      <c r="O88" s="82"/>
      <c r="P88" s="82"/>
      <c r="Q88" s="82"/>
      <c r="R88" s="82"/>
      <c r="S88" s="82"/>
      <c r="T88" s="43"/>
    </row>
    <row r="89" spans="1:20" ht="21">
      <c r="A89" s="37"/>
      <c r="B89" s="122" t="s">
        <v>14</v>
      </c>
      <c r="C89" s="123"/>
      <c r="D89" s="123"/>
      <c r="E89" s="123"/>
      <c r="F89" s="123"/>
      <c r="G89" s="123"/>
      <c r="H89" s="123"/>
      <c r="I89" s="123"/>
      <c r="J89" s="123"/>
      <c r="K89" s="123"/>
      <c r="L89" s="123"/>
      <c r="M89" s="124" t="s">
        <v>6</v>
      </c>
      <c r="N89" s="125"/>
      <c r="O89" s="125"/>
      <c r="P89" s="126"/>
      <c r="Q89" s="126" t="s">
        <v>0</v>
      </c>
      <c r="R89" s="126"/>
      <c r="S89" s="126" t="s">
        <v>1</v>
      </c>
      <c r="T89" s="43"/>
    </row>
    <row r="90" spans="1:20" ht="21">
      <c r="A90" s="37"/>
      <c r="B90" s="122"/>
      <c r="C90" s="127"/>
      <c r="D90" s="127"/>
      <c r="E90" s="127"/>
      <c r="F90" s="127"/>
      <c r="G90" s="127"/>
      <c r="H90" s="127"/>
      <c r="I90" s="127"/>
      <c r="J90" s="127"/>
      <c r="K90" s="127"/>
      <c r="L90" s="127"/>
      <c r="M90" s="128"/>
      <c r="N90" s="67"/>
      <c r="O90" s="67"/>
      <c r="P90" s="129"/>
      <c r="Q90" s="129"/>
      <c r="R90" s="129"/>
      <c r="S90" s="129"/>
      <c r="T90" s="43"/>
    </row>
    <row r="91" spans="1:20" ht="15">
      <c r="A91" s="37"/>
      <c r="B91" s="130"/>
      <c r="C91" s="53" t="s">
        <v>58</v>
      </c>
      <c r="D91" s="53"/>
      <c r="E91" s="53"/>
      <c r="F91" s="131"/>
      <c r="G91" s="107"/>
      <c r="H91" s="23"/>
      <c r="I91" s="66"/>
      <c r="J91" s="66"/>
      <c r="K91" s="66"/>
      <c r="L91" s="67"/>
      <c r="M91" s="67"/>
      <c r="N91" s="23"/>
      <c r="O91" s="23"/>
      <c r="P91" s="23"/>
      <c r="Q91" s="55"/>
      <c r="R91" s="164"/>
      <c r="S91" s="55"/>
      <c r="T91" s="43"/>
    </row>
    <row r="92" spans="1:23" ht="15">
      <c r="A92" s="37"/>
      <c r="B92" s="130"/>
      <c r="C92" s="56"/>
      <c r="D92" s="57" t="s">
        <v>27</v>
      </c>
      <c r="E92" s="56"/>
      <c r="F92" s="61"/>
      <c r="G92" s="61"/>
      <c r="H92" s="61"/>
      <c r="I92" s="56"/>
      <c r="J92" s="56"/>
      <c r="K92" s="56"/>
      <c r="L92" s="60"/>
      <c r="M92" s="60"/>
      <c r="N92" s="61"/>
      <c r="O92" s="23"/>
      <c r="P92" s="23"/>
      <c r="Q92" s="150">
        <f>IF(OR('Dossier de validation'!X97&gt;=1,'Dossier de validation'!X101&gt;=1),"x","")</f>
      </c>
      <c r="R92" s="151"/>
      <c r="S92" s="165" t="str">
        <f>IF(Q92="x","","x")</f>
        <v>x</v>
      </c>
      <c r="T92" s="43"/>
      <c r="V92" s="51" t="str">
        <f>IF(Q92="X","BRONZE","Pas de label")</f>
        <v>Pas de label</v>
      </c>
      <c r="W92" s="170">
        <f>IF(V96="OR",3,IF(V94="ARGENT",2,IF(V92="BRONZE",1,IF(V94="ARGENT",2,IF(V92="BRONZE",1,IF(V92="BRONZE",1,0))))))</f>
        <v>0</v>
      </c>
    </row>
    <row r="93" spans="1:20" ht="4.5" customHeight="1">
      <c r="A93" s="37"/>
      <c r="B93" s="130"/>
      <c r="C93" s="56"/>
      <c r="D93" s="57"/>
      <c r="E93" s="56"/>
      <c r="F93" s="61"/>
      <c r="G93" s="61"/>
      <c r="H93" s="61"/>
      <c r="I93" s="56"/>
      <c r="J93" s="56"/>
      <c r="K93" s="56"/>
      <c r="L93" s="60"/>
      <c r="M93" s="60"/>
      <c r="N93" s="61"/>
      <c r="O93" s="23"/>
      <c r="P93" s="23"/>
      <c r="Q93" s="152"/>
      <c r="R93" s="151"/>
      <c r="S93" s="152"/>
      <c r="T93" s="43"/>
    </row>
    <row r="94" spans="1:23" ht="15">
      <c r="A94" s="37"/>
      <c r="B94" s="130"/>
      <c r="C94" s="56"/>
      <c r="D94" s="132" t="s">
        <v>55</v>
      </c>
      <c r="E94" s="66"/>
      <c r="F94" s="23"/>
      <c r="G94" s="66"/>
      <c r="H94" s="66"/>
      <c r="I94" s="66"/>
      <c r="J94" s="66"/>
      <c r="K94" s="66"/>
      <c r="L94" s="67"/>
      <c r="M94" s="67"/>
      <c r="N94" s="61"/>
      <c r="O94" s="23"/>
      <c r="P94" s="23"/>
      <c r="Q94" s="150">
        <f>IF(OR('Dossier de validation'!X102&gt;=3,AND('Dossier de validation'!X100&gt;=1,'Dossier de validation'!X98&gt;=2)),"x","")</f>
      </c>
      <c r="R94" s="151"/>
      <c r="S94" s="165" t="str">
        <f>IF(Q94="x","","x")</f>
        <v>x</v>
      </c>
      <c r="T94" s="43"/>
      <c r="V94" s="51" t="str">
        <f>IF(Q94="X","ARGENT","Pas de label")</f>
        <v>Pas de label</v>
      </c>
      <c r="W94" s="170">
        <f>IF(V96="OR",3,IF(V94="ARGENT",2,IF(V92="BRONZE",1,IF(V94="ARGENT",2,IF(V92="BRONZE",1,IF(V92="BRONZE",1,0))))))</f>
        <v>0</v>
      </c>
    </row>
    <row r="95" spans="1:20" ht="4.5" customHeight="1">
      <c r="A95" s="37"/>
      <c r="B95" s="130"/>
      <c r="C95" s="56"/>
      <c r="D95" s="57"/>
      <c r="E95" s="66"/>
      <c r="F95" s="23"/>
      <c r="G95" s="66"/>
      <c r="H95" s="66"/>
      <c r="I95" s="66"/>
      <c r="J95" s="66"/>
      <c r="K95" s="66"/>
      <c r="L95" s="67"/>
      <c r="M95" s="67"/>
      <c r="N95" s="61"/>
      <c r="O95" s="23"/>
      <c r="P95" s="23"/>
      <c r="Q95" s="151"/>
      <c r="R95" s="151"/>
      <c r="S95" s="151"/>
      <c r="T95" s="43"/>
    </row>
    <row r="96" spans="1:23" ht="15">
      <c r="A96" s="37"/>
      <c r="B96" s="130"/>
      <c r="C96" s="56"/>
      <c r="D96" s="57" t="s">
        <v>56</v>
      </c>
      <c r="E96" s="66"/>
      <c r="F96" s="61"/>
      <c r="G96" s="66"/>
      <c r="H96" s="66"/>
      <c r="I96" s="66"/>
      <c r="J96" s="66"/>
      <c r="K96" s="66"/>
      <c r="L96" s="67"/>
      <c r="M96" s="67"/>
      <c r="N96" s="61"/>
      <c r="O96" s="23"/>
      <c r="P96" s="23"/>
      <c r="Q96" s="165">
        <f>IF(OR('Dossier de validation'!X102&gt;=5,AND('Dossier de validation'!X100&gt;=3,'Dossier de validation'!X98&gt;=2)),"x","")</f>
      </c>
      <c r="R96" s="151"/>
      <c r="S96" s="165" t="str">
        <f>IF(Q96="x","","x")</f>
        <v>x</v>
      </c>
      <c r="T96" s="43"/>
      <c r="V96" s="51" t="str">
        <f>IF(Q96="X","OR","Pas de label")</f>
        <v>Pas de label</v>
      </c>
      <c r="W96" s="170">
        <f>IF(V96="OR",3,IF(V94="ARGENT",2,IF(V92="BRONZE",1,IF(V94="ARGENT",2,IF(V92="BRONZE",1,IF(V92="BRONZE",1,0))))))</f>
        <v>0</v>
      </c>
    </row>
    <row r="97" spans="1:20" ht="15.75" customHeight="1">
      <c r="A97" s="37"/>
      <c r="B97" s="130"/>
      <c r="C97" s="56"/>
      <c r="D97" s="57"/>
      <c r="E97" s="66"/>
      <c r="F97" s="61"/>
      <c r="G97" s="66"/>
      <c r="H97" s="66"/>
      <c r="I97" s="66"/>
      <c r="J97" s="66"/>
      <c r="K97" s="66"/>
      <c r="L97" s="67"/>
      <c r="M97" s="67"/>
      <c r="N97" s="61"/>
      <c r="O97" s="23"/>
      <c r="P97" s="23"/>
      <c r="Q97" s="151"/>
      <c r="R97" s="151"/>
      <c r="S97" s="151"/>
      <c r="T97" s="43"/>
    </row>
    <row r="98" spans="1:20" ht="15">
      <c r="A98" s="37"/>
      <c r="B98" s="130"/>
      <c r="C98" s="53" t="s">
        <v>28</v>
      </c>
      <c r="D98" s="53"/>
      <c r="E98" s="53"/>
      <c r="F98" s="131"/>
      <c r="G98" s="107"/>
      <c r="H98" s="66"/>
      <c r="I98" s="66"/>
      <c r="J98" s="66"/>
      <c r="K98" s="66"/>
      <c r="L98" s="67"/>
      <c r="M98" s="67"/>
      <c r="N98" s="23"/>
      <c r="O98" s="23"/>
      <c r="P98" s="23"/>
      <c r="Q98" s="152"/>
      <c r="R98" s="151"/>
      <c r="S98" s="152"/>
      <c r="T98" s="43"/>
    </row>
    <row r="99" spans="1:23" ht="15">
      <c r="A99" s="37"/>
      <c r="B99" s="130"/>
      <c r="C99" s="56"/>
      <c r="D99" s="57" t="s">
        <v>29</v>
      </c>
      <c r="E99" s="102"/>
      <c r="F99" s="61"/>
      <c r="G99" s="61"/>
      <c r="H99" s="102"/>
      <c r="I99" s="102"/>
      <c r="J99" s="102"/>
      <c r="K99" s="102"/>
      <c r="L99" s="67"/>
      <c r="M99" s="67"/>
      <c r="N99" s="23"/>
      <c r="O99" s="23"/>
      <c r="P99" s="23"/>
      <c r="Q99" s="150">
        <f>IF('Dossier de validation'!V71&gt;=1,"x","")</f>
      </c>
      <c r="R99" s="151"/>
      <c r="S99" s="165" t="str">
        <f>IF(Q99="x","","x")</f>
        <v>x</v>
      </c>
      <c r="T99" s="43"/>
      <c r="V99" s="51" t="str">
        <f>IF(Q99="X","BRONZE","Pas de label")</f>
        <v>Pas de label</v>
      </c>
      <c r="W99" s="170">
        <f>IF(V103="OR",3,IF(V101="ARGENT",2,IF(V99="BRONZE",1,IF(V101="ARGENT",2,IF(V99="BRONZE",1,IF(V99="BRONZE",1,0))))))</f>
        <v>0</v>
      </c>
    </row>
    <row r="100" spans="1:20" ht="4.5" customHeight="1">
      <c r="A100" s="37"/>
      <c r="B100" s="130"/>
      <c r="C100" s="56"/>
      <c r="D100" s="102"/>
      <c r="E100" s="102"/>
      <c r="F100" s="23"/>
      <c r="G100" s="61"/>
      <c r="H100" s="102"/>
      <c r="I100" s="102"/>
      <c r="J100" s="102"/>
      <c r="K100" s="102"/>
      <c r="L100" s="67"/>
      <c r="M100" s="67"/>
      <c r="N100" s="23"/>
      <c r="O100" s="23"/>
      <c r="P100" s="23"/>
      <c r="Q100" s="151"/>
      <c r="R100" s="151"/>
      <c r="S100" s="151"/>
      <c r="T100" s="43"/>
    </row>
    <row r="101" spans="1:23" ht="15">
      <c r="A101" s="37"/>
      <c r="B101" s="130"/>
      <c r="C101" s="56"/>
      <c r="D101" s="57" t="s">
        <v>45</v>
      </c>
      <c r="E101" s="102"/>
      <c r="F101" s="61"/>
      <c r="G101" s="23"/>
      <c r="H101" s="102"/>
      <c r="I101" s="102"/>
      <c r="J101" s="102"/>
      <c r="K101" s="102"/>
      <c r="L101" s="67"/>
      <c r="M101" s="67"/>
      <c r="N101" s="23"/>
      <c r="O101" s="23"/>
      <c r="P101" s="23"/>
      <c r="Q101" s="150">
        <f>IF('Dossier de validation'!V74&gt;=1,"x","")</f>
      </c>
      <c r="R101" s="151"/>
      <c r="S101" s="165" t="str">
        <f>IF(Q101="x","","x")</f>
        <v>x</v>
      </c>
      <c r="T101" s="43"/>
      <c r="V101" s="51" t="str">
        <f>IF(Q101="X","ARGENT","Pas de label")</f>
        <v>Pas de label</v>
      </c>
      <c r="W101" s="170">
        <f>IF(V103="OR",3,IF(V101="ARGENT",2,IF(V99="BRONZE",1,IF(V101="ARGENT",2,IF(V99="BRONZE",1,IF(V99="BRONZE",1,0))))))</f>
        <v>0</v>
      </c>
    </row>
    <row r="102" spans="1:20" ht="4.5" customHeight="1">
      <c r="A102" s="37"/>
      <c r="B102" s="130"/>
      <c r="C102" s="56"/>
      <c r="D102" s="102"/>
      <c r="E102" s="102"/>
      <c r="F102" s="61"/>
      <c r="G102" s="23"/>
      <c r="H102" s="102"/>
      <c r="I102" s="102"/>
      <c r="J102" s="102"/>
      <c r="K102" s="102"/>
      <c r="L102" s="67"/>
      <c r="M102" s="67"/>
      <c r="N102" s="23"/>
      <c r="O102" s="23"/>
      <c r="P102" s="23"/>
      <c r="Q102" s="152"/>
      <c r="R102" s="151"/>
      <c r="S102" s="152"/>
      <c r="T102" s="43"/>
    </row>
    <row r="103" spans="1:23" ht="15">
      <c r="A103" s="37"/>
      <c r="B103" s="130"/>
      <c r="C103" s="56"/>
      <c r="D103" s="57" t="s">
        <v>44</v>
      </c>
      <c r="E103" s="102"/>
      <c r="F103" s="61"/>
      <c r="G103" s="102"/>
      <c r="H103" s="102"/>
      <c r="I103" s="102"/>
      <c r="J103" s="102"/>
      <c r="K103" s="102"/>
      <c r="L103" s="67"/>
      <c r="M103" s="67"/>
      <c r="N103" s="23"/>
      <c r="O103" s="23"/>
      <c r="P103" s="23"/>
      <c r="Q103" s="154">
        <f>IF(OR('Dossier de validation'!Q72="x",'Dossier de validation'!T72="x"),"x","")</f>
      </c>
      <c r="R103" s="151"/>
      <c r="S103" s="165" t="str">
        <f>IF(Q103="x","","x")</f>
        <v>x</v>
      </c>
      <c r="T103" s="43"/>
      <c r="V103" s="51" t="str">
        <f>IF(Q103="X","OR","Pas de label")</f>
        <v>Pas de label</v>
      </c>
      <c r="W103" s="170">
        <f>IF(V103="OR",3,IF(V101="ARGENT",2,IF(V99="BRONZE",1,IF(V101="ARGENT",2,IF(V99="BRONZE",1,IF(V99="BRONZE",1,0))))))</f>
        <v>0</v>
      </c>
    </row>
    <row r="104" spans="1:20" ht="17.25" customHeight="1">
      <c r="A104" s="37"/>
      <c r="B104" s="121"/>
      <c r="C104" s="133" t="s">
        <v>30</v>
      </c>
      <c r="D104" s="23"/>
      <c r="E104" s="23"/>
      <c r="F104" s="23"/>
      <c r="G104" s="23"/>
      <c r="H104" s="23"/>
      <c r="I104" s="23"/>
      <c r="J104" s="23"/>
      <c r="K104" s="23"/>
      <c r="L104" s="23"/>
      <c r="M104" s="23"/>
      <c r="N104" s="23"/>
      <c r="O104" s="23"/>
      <c r="P104" s="23"/>
      <c r="Q104" s="23"/>
      <c r="R104" s="23"/>
      <c r="S104" s="23"/>
      <c r="T104" s="43"/>
    </row>
    <row r="105" spans="1:23" ht="27" customHeight="1" thickBot="1">
      <c r="A105" s="37"/>
      <c r="B105" s="121"/>
      <c r="C105" s="23"/>
      <c r="D105" s="23"/>
      <c r="E105" s="23"/>
      <c r="F105" s="23"/>
      <c r="G105" s="23"/>
      <c r="H105" s="23"/>
      <c r="I105" s="23"/>
      <c r="J105" s="23"/>
      <c r="K105" s="23"/>
      <c r="L105" s="23"/>
      <c r="M105" s="23"/>
      <c r="N105" s="23"/>
      <c r="O105" s="23"/>
      <c r="P105" s="23"/>
      <c r="Q105" s="23"/>
      <c r="R105" s="23"/>
      <c r="S105" s="23"/>
      <c r="T105" s="43"/>
      <c r="W105" s="170">
        <f>MIN(W103,W101,W99,W96,W94,W92,W82,W80,W74,W72,W70,W68,W66,W64,W61,W59,W57,W52,W48,W46,W36,W34,W32,W30,W29,W28,W23,W19,W17,W15)</f>
        <v>0</v>
      </c>
    </row>
    <row r="106" spans="1:23" s="139" customFormat="1" ht="20.25" customHeight="1" thickBot="1">
      <c r="A106" s="134"/>
      <c r="B106" s="135"/>
      <c r="C106" s="136" t="s">
        <v>59</v>
      </c>
      <c r="D106" s="61"/>
      <c r="E106" s="61"/>
      <c r="F106" s="61"/>
      <c r="G106" s="61"/>
      <c r="H106" s="137" t="s">
        <v>47</v>
      </c>
      <c r="I106" s="137"/>
      <c r="J106" s="433" t="s">
        <v>49</v>
      </c>
      <c r="K106" s="434"/>
      <c r="L106" s="434"/>
      <c r="M106" s="434"/>
      <c r="N106" s="434"/>
      <c r="O106" s="435"/>
      <c r="P106" s="21" t="s">
        <v>48</v>
      </c>
      <c r="Q106" s="436" t="s">
        <v>47</v>
      </c>
      <c r="R106" s="437"/>
      <c r="S106" s="438"/>
      <c r="T106" s="138"/>
      <c r="V106" s="139" t="str">
        <f>IF(W105=3,"OR",IF(W105=2,"ARGENT",IF(W105=1,"BRONZE",IF(W105=0,"Pas de label"))))</f>
        <v>Pas de label</v>
      </c>
      <c r="W106" s="176"/>
    </row>
    <row r="107" spans="1:23" s="139" customFormat="1" ht="4.5" customHeight="1">
      <c r="A107" s="134"/>
      <c r="B107" s="135"/>
      <c r="C107" s="61"/>
      <c r="D107" s="61"/>
      <c r="E107" s="61"/>
      <c r="F107" s="61"/>
      <c r="G107" s="61"/>
      <c r="H107" s="61"/>
      <c r="I107" s="61"/>
      <c r="J107" s="61"/>
      <c r="K107" s="61"/>
      <c r="L107" s="61"/>
      <c r="M107" s="61"/>
      <c r="N107" s="61"/>
      <c r="O107" s="61"/>
      <c r="P107" s="61"/>
      <c r="Q107" s="61"/>
      <c r="R107" s="61"/>
      <c r="S107" s="61"/>
      <c r="T107" s="138"/>
      <c r="W107" s="176"/>
    </row>
    <row r="108" spans="1:23" s="139" customFormat="1" ht="21" customHeight="1">
      <c r="A108" s="134"/>
      <c r="B108" s="135"/>
      <c r="C108" s="136" t="s">
        <v>53</v>
      </c>
      <c r="D108" s="61"/>
      <c r="E108" s="61"/>
      <c r="F108" s="61"/>
      <c r="G108" s="61"/>
      <c r="H108" s="61"/>
      <c r="I108" s="61"/>
      <c r="J108" s="61"/>
      <c r="K108" s="61"/>
      <c r="L108" s="61"/>
      <c r="M108" s="61"/>
      <c r="N108" s="61"/>
      <c r="O108" s="61"/>
      <c r="P108" s="61"/>
      <c r="Q108" s="61"/>
      <c r="R108" s="61"/>
      <c r="S108" s="61"/>
      <c r="T108" s="138"/>
      <c r="W108" s="176"/>
    </row>
    <row r="109" spans="1:23" s="139" customFormat="1" ht="18" customHeight="1">
      <c r="A109" s="134"/>
      <c r="B109" s="135"/>
      <c r="C109" s="61"/>
      <c r="D109" s="61"/>
      <c r="E109" s="61"/>
      <c r="F109" s="61"/>
      <c r="G109" s="61"/>
      <c r="H109" s="61"/>
      <c r="I109" s="61"/>
      <c r="J109" s="136" t="s">
        <v>16</v>
      </c>
      <c r="K109" s="61"/>
      <c r="L109" s="61"/>
      <c r="M109" s="61"/>
      <c r="N109" s="150">
        <f>IF($W$109=1,"X","")</f>
      </c>
      <c r="O109" s="61"/>
      <c r="P109" s="61"/>
      <c r="Q109" s="61"/>
      <c r="R109" s="61"/>
      <c r="S109" s="61"/>
      <c r="T109" s="138"/>
      <c r="W109" s="177">
        <f>MIN(W15:W106)</f>
        <v>0</v>
      </c>
    </row>
    <row r="110" spans="1:23" s="139" customFormat="1" ht="10.5" customHeight="1">
      <c r="A110" s="134"/>
      <c r="B110" s="135"/>
      <c r="C110" s="61"/>
      <c r="D110" s="61"/>
      <c r="E110" s="61"/>
      <c r="F110" s="61"/>
      <c r="G110" s="61"/>
      <c r="H110" s="61"/>
      <c r="I110" s="61"/>
      <c r="J110" s="61"/>
      <c r="K110" s="61"/>
      <c r="L110" s="61"/>
      <c r="M110" s="61"/>
      <c r="N110" s="158"/>
      <c r="O110" s="61"/>
      <c r="P110" s="61"/>
      <c r="Q110" s="61"/>
      <c r="R110" s="61"/>
      <c r="S110" s="61"/>
      <c r="T110" s="138"/>
      <c r="W110" s="176"/>
    </row>
    <row r="111" spans="1:23" s="139" customFormat="1" ht="18.75" customHeight="1">
      <c r="A111" s="134"/>
      <c r="B111" s="135"/>
      <c r="C111" s="61"/>
      <c r="D111" s="61"/>
      <c r="E111" s="61"/>
      <c r="F111" s="61"/>
      <c r="G111" s="61"/>
      <c r="H111" s="61"/>
      <c r="I111" s="61"/>
      <c r="J111" s="136" t="s">
        <v>17</v>
      </c>
      <c r="K111" s="61"/>
      <c r="L111" s="61"/>
      <c r="M111" s="61"/>
      <c r="N111" s="150">
        <f>IF($W$109=2,"X","")</f>
      </c>
      <c r="O111" s="61"/>
      <c r="P111" s="61"/>
      <c r="Q111" s="61"/>
      <c r="R111" s="61"/>
      <c r="S111" s="61"/>
      <c r="T111" s="138"/>
      <c r="W111" s="176"/>
    </row>
    <row r="112" spans="1:23" s="139" customFormat="1" ht="12.75">
      <c r="A112" s="134"/>
      <c r="B112" s="135"/>
      <c r="C112" s="61"/>
      <c r="D112" s="61"/>
      <c r="E112" s="61"/>
      <c r="F112" s="61"/>
      <c r="G112" s="61"/>
      <c r="H112" s="61"/>
      <c r="I112" s="61"/>
      <c r="J112" s="61"/>
      <c r="K112" s="61"/>
      <c r="L112" s="61"/>
      <c r="M112" s="61"/>
      <c r="N112" s="158"/>
      <c r="O112" s="61"/>
      <c r="P112" s="61"/>
      <c r="Q112" s="61"/>
      <c r="R112" s="61"/>
      <c r="S112" s="61"/>
      <c r="T112" s="138"/>
      <c r="W112" s="176"/>
    </row>
    <row r="113" spans="1:23" s="139" customFormat="1" ht="17.25" customHeight="1">
      <c r="A113" s="134"/>
      <c r="B113" s="135"/>
      <c r="C113" s="61"/>
      <c r="D113" s="61"/>
      <c r="E113" s="61"/>
      <c r="F113" s="61"/>
      <c r="G113" s="61"/>
      <c r="H113" s="61"/>
      <c r="I113" s="61"/>
      <c r="J113" s="136" t="s">
        <v>18</v>
      </c>
      <c r="K113" s="61"/>
      <c r="L113" s="61"/>
      <c r="M113" s="61"/>
      <c r="N113" s="150">
        <f>IF($W$109=3,"X","")</f>
      </c>
      <c r="O113" s="61"/>
      <c r="P113" s="61"/>
      <c r="Q113" s="61"/>
      <c r="R113" s="61"/>
      <c r="S113" s="61"/>
      <c r="T113" s="138"/>
      <c r="W113" s="176"/>
    </row>
    <row r="114" spans="1:23" s="139" customFormat="1" ht="34.5" customHeight="1" thickBot="1">
      <c r="A114" s="134"/>
      <c r="B114" s="135"/>
      <c r="C114" s="61"/>
      <c r="D114" s="61"/>
      <c r="E114" s="61"/>
      <c r="F114" s="61"/>
      <c r="G114" s="61"/>
      <c r="H114" s="61"/>
      <c r="I114" s="61"/>
      <c r="J114" s="61"/>
      <c r="K114" s="61"/>
      <c r="L114" s="61"/>
      <c r="M114" s="61"/>
      <c r="N114" s="61"/>
      <c r="O114" s="61"/>
      <c r="P114" s="61"/>
      <c r="Q114" s="61"/>
      <c r="R114" s="61"/>
      <c r="S114" s="61"/>
      <c r="T114" s="138"/>
      <c r="W114" s="176" t="s">
        <v>50</v>
      </c>
    </row>
    <row r="115" spans="1:23" s="139" customFormat="1" ht="12" customHeight="1">
      <c r="A115" s="134"/>
      <c r="B115" s="135"/>
      <c r="C115" s="439" t="s">
        <v>60</v>
      </c>
      <c r="D115" s="440"/>
      <c r="E115" s="440"/>
      <c r="F115" s="440"/>
      <c r="G115" s="440"/>
      <c r="H115" s="440"/>
      <c r="I115" s="440"/>
      <c r="J115" s="440"/>
      <c r="K115" s="440"/>
      <c r="L115" s="440"/>
      <c r="M115" s="440"/>
      <c r="N115" s="440"/>
      <c r="O115" s="440"/>
      <c r="P115" s="440"/>
      <c r="Q115" s="440"/>
      <c r="R115" s="440"/>
      <c r="S115" s="441"/>
      <c r="T115" s="138"/>
      <c r="W115" s="176"/>
    </row>
    <row r="116" spans="1:23" s="139" customFormat="1" ht="13.5">
      <c r="A116" s="134"/>
      <c r="B116" s="135"/>
      <c r="C116" s="424">
        <f>'Dossier de validation'!$C$103</f>
        <v>0</v>
      </c>
      <c r="D116" s="425"/>
      <c r="E116" s="425"/>
      <c r="F116" s="425"/>
      <c r="G116" s="425"/>
      <c r="H116" s="425"/>
      <c r="I116" s="425"/>
      <c r="J116" s="425"/>
      <c r="K116" s="425"/>
      <c r="L116" s="425"/>
      <c r="M116" s="425"/>
      <c r="N116" s="425"/>
      <c r="O116" s="425"/>
      <c r="P116" s="425"/>
      <c r="Q116" s="425"/>
      <c r="R116" s="425"/>
      <c r="S116" s="426"/>
      <c r="T116" s="138"/>
      <c r="W116" s="176"/>
    </row>
    <row r="117" spans="1:23" s="139" customFormat="1" ht="13.5">
      <c r="A117" s="134"/>
      <c r="B117" s="135"/>
      <c r="C117" s="424"/>
      <c r="D117" s="425"/>
      <c r="E117" s="425"/>
      <c r="F117" s="425"/>
      <c r="G117" s="425"/>
      <c r="H117" s="425"/>
      <c r="I117" s="425"/>
      <c r="J117" s="425"/>
      <c r="K117" s="425"/>
      <c r="L117" s="425"/>
      <c r="M117" s="425"/>
      <c r="N117" s="425"/>
      <c r="O117" s="425"/>
      <c r="P117" s="425"/>
      <c r="Q117" s="425"/>
      <c r="R117" s="425"/>
      <c r="S117" s="426"/>
      <c r="T117" s="138"/>
      <c r="W117" s="176"/>
    </row>
    <row r="118" spans="1:23" s="139" customFormat="1" ht="13.5">
      <c r="A118" s="134"/>
      <c r="B118" s="135"/>
      <c r="C118" s="424"/>
      <c r="D118" s="425"/>
      <c r="E118" s="425"/>
      <c r="F118" s="425"/>
      <c r="G118" s="425"/>
      <c r="H118" s="425"/>
      <c r="I118" s="425"/>
      <c r="J118" s="425"/>
      <c r="K118" s="425"/>
      <c r="L118" s="425"/>
      <c r="M118" s="425"/>
      <c r="N118" s="425"/>
      <c r="O118" s="425"/>
      <c r="P118" s="425"/>
      <c r="Q118" s="425"/>
      <c r="R118" s="425"/>
      <c r="S118" s="426"/>
      <c r="T118" s="138"/>
      <c r="W118" s="176"/>
    </row>
    <row r="119" spans="1:23" s="139" customFormat="1" ht="11.25" customHeight="1">
      <c r="A119" s="134"/>
      <c r="B119" s="135"/>
      <c r="C119" s="424"/>
      <c r="D119" s="425"/>
      <c r="E119" s="425"/>
      <c r="F119" s="425"/>
      <c r="G119" s="425"/>
      <c r="H119" s="425"/>
      <c r="I119" s="425"/>
      <c r="J119" s="425"/>
      <c r="K119" s="425"/>
      <c r="L119" s="425"/>
      <c r="M119" s="425"/>
      <c r="N119" s="425"/>
      <c r="O119" s="425"/>
      <c r="P119" s="425"/>
      <c r="Q119" s="425"/>
      <c r="R119" s="425"/>
      <c r="S119" s="426"/>
      <c r="T119" s="138"/>
      <c r="W119" s="176"/>
    </row>
    <row r="120" spans="1:23" s="139" customFormat="1" ht="12" customHeight="1">
      <c r="A120" s="134"/>
      <c r="B120" s="135"/>
      <c r="C120" s="424"/>
      <c r="D120" s="425"/>
      <c r="E120" s="425"/>
      <c r="F120" s="425"/>
      <c r="G120" s="425"/>
      <c r="H120" s="425"/>
      <c r="I120" s="425"/>
      <c r="J120" s="425"/>
      <c r="K120" s="425"/>
      <c r="L120" s="425"/>
      <c r="M120" s="425"/>
      <c r="N120" s="425"/>
      <c r="O120" s="425"/>
      <c r="P120" s="425"/>
      <c r="Q120" s="425"/>
      <c r="R120" s="425"/>
      <c r="S120" s="426"/>
      <c r="T120" s="138"/>
      <c r="W120" s="176"/>
    </row>
    <row r="121" spans="1:23" s="139" customFormat="1" ht="15" customHeight="1">
      <c r="A121" s="134"/>
      <c r="B121" s="135"/>
      <c r="C121" s="424"/>
      <c r="D121" s="425"/>
      <c r="E121" s="425"/>
      <c r="F121" s="425"/>
      <c r="G121" s="425"/>
      <c r="H121" s="425"/>
      <c r="I121" s="425"/>
      <c r="J121" s="425"/>
      <c r="K121" s="425"/>
      <c r="L121" s="425"/>
      <c r="M121" s="425"/>
      <c r="N121" s="425"/>
      <c r="O121" s="425"/>
      <c r="P121" s="425"/>
      <c r="Q121" s="425"/>
      <c r="R121" s="425"/>
      <c r="S121" s="426"/>
      <c r="T121" s="138"/>
      <c r="W121" s="176"/>
    </row>
    <row r="122" spans="1:23" s="139" customFormat="1" ht="12" customHeight="1">
      <c r="A122" s="134"/>
      <c r="B122" s="135"/>
      <c r="C122" s="424"/>
      <c r="D122" s="425"/>
      <c r="E122" s="425"/>
      <c r="F122" s="425"/>
      <c r="G122" s="425"/>
      <c r="H122" s="425"/>
      <c r="I122" s="425"/>
      <c r="J122" s="425"/>
      <c r="K122" s="425"/>
      <c r="L122" s="425"/>
      <c r="M122" s="425"/>
      <c r="N122" s="425"/>
      <c r="O122" s="425"/>
      <c r="P122" s="425"/>
      <c r="Q122" s="425"/>
      <c r="R122" s="425"/>
      <c r="S122" s="426"/>
      <c r="T122" s="138"/>
      <c r="W122" s="176"/>
    </row>
    <row r="123" spans="1:23" s="139" customFormat="1" ht="14.25" customHeight="1">
      <c r="A123" s="134"/>
      <c r="B123" s="135"/>
      <c r="C123" s="424"/>
      <c r="D123" s="425"/>
      <c r="E123" s="425"/>
      <c r="F123" s="425"/>
      <c r="G123" s="425"/>
      <c r="H123" s="425"/>
      <c r="I123" s="425"/>
      <c r="J123" s="425"/>
      <c r="K123" s="425"/>
      <c r="L123" s="425"/>
      <c r="M123" s="425"/>
      <c r="N123" s="425"/>
      <c r="O123" s="425"/>
      <c r="P123" s="425"/>
      <c r="Q123" s="425"/>
      <c r="R123" s="425"/>
      <c r="S123" s="426"/>
      <c r="T123" s="138"/>
      <c r="W123" s="176"/>
    </row>
    <row r="124" spans="1:23" s="139" customFormat="1" ht="13.5" customHeight="1" thickBot="1">
      <c r="A124" s="134"/>
      <c r="B124" s="135"/>
      <c r="C124" s="427"/>
      <c r="D124" s="428"/>
      <c r="E124" s="428"/>
      <c r="F124" s="428"/>
      <c r="G124" s="428"/>
      <c r="H124" s="428"/>
      <c r="I124" s="428"/>
      <c r="J124" s="428"/>
      <c r="K124" s="428"/>
      <c r="L124" s="428"/>
      <c r="M124" s="428"/>
      <c r="N124" s="428"/>
      <c r="O124" s="428"/>
      <c r="P124" s="428"/>
      <c r="Q124" s="428"/>
      <c r="R124" s="428"/>
      <c r="S124" s="429"/>
      <c r="T124" s="138"/>
      <c r="W124" s="176"/>
    </row>
    <row r="125" spans="1:23" s="139" customFormat="1" ht="13.5">
      <c r="A125" s="134"/>
      <c r="B125" s="135"/>
      <c r="C125" s="120"/>
      <c r="D125" s="120"/>
      <c r="E125" s="120"/>
      <c r="F125" s="140"/>
      <c r="G125" s="120"/>
      <c r="H125" s="120"/>
      <c r="I125" s="120"/>
      <c r="J125" s="120"/>
      <c r="K125" s="120"/>
      <c r="L125" s="120"/>
      <c r="M125" s="120"/>
      <c r="N125" s="120"/>
      <c r="O125" s="120"/>
      <c r="P125" s="120"/>
      <c r="Q125" s="120"/>
      <c r="R125" s="120"/>
      <c r="S125" s="120"/>
      <c r="T125" s="138"/>
      <c r="W125" s="176"/>
    </row>
    <row r="126" spans="1:23" s="139" customFormat="1" ht="13.5">
      <c r="A126" s="134"/>
      <c r="B126" s="135"/>
      <c r="C126" s="120"/>
      <c r="D126" s="120"/>
      <c r="E126" s="140"/>
      <c r="F126" s="140"/>
      <c r="G126" s="120"/>
      <c r="H126" s="140"/>
      <c r="I126" s="140"/>
      <c r="J126" s="140"/>
      <c r="K126" s="140"/>
      <c r="L126" s="140"/>
      <c r="M126" s="140"/>
      <c r="N126" s="140"/>
      <c r="O126" s="140"/>
      <c r="P126" s="140"/>
      <c r="Q126" s="140"/>
      <c r="R126" s="140"/>
      <c r="S126" s="140"/>
      <c r="T126" s="138"/>
      <c r="W126" s="176"/>
    </row>
    <row r="127" spans="1:23" s="139" customFormat="1" ht="12" customHeight="1">
      <c r="A127" s="134"/>
      <c r="B127" s="135"/>
      <c r="C127" s="120"/>
      <c r="D127" s="120"/>
      <c r="E127" s="120"/>
      <c r="F127" s="120"/>
      <c r="G127" s="120"/>
      <c r="H127" s="120"/>
      <c r="I127" s="120"/>
      <c r="J127" s="120"/>
      <c r="K127" s="120"/>
      <c r="L127" s="103"/>
      <c r="M127" s="120"/>
      <c r="N127" s="120"/>
      <c r="O127" s="120"/>
      <c r="P127" s="120"/>
      <c r="Q127" s="120"/>
      <c r="R127" s="120"/>
      <c r="S127" s="120"/>
      <c r="T127" s="138"/>
      <c r="W127" s="176"/>
    </row>
    <row r="128" spans="1:23" s="139" customFormat="1" ht="4.5" customHeight="1">
      <c r="A128" s="134"/>
      <c r="B128" s="135"/>
      <c r="C128" s="120"/>
      <c r="D128" s="120"/>
      <c r="E128" s="120"/>
      <c r="F128" s="120"/>
      <c r="G128" s="120"/>
      <c r="H128" s="120"/>
      <c r="I128" s="120"/>
      <c r="J128" s="120"/>
      <c r="K128" s="120"/>
      <c r="L128" s="103"/>
      <c r="M128" s="120"/>
      <c r="N128" s="120"/>
      <c r="O128" s="120"/>
      <c r="P128" s="120"/>
      <c r="Q128" s="120"/>
      <c r="R128" s="120"/>
      <c r="S128" s="120"/>
      <c r="T128" s="138"/>
      <c r="W128" s="176"/>
    </row>
    <row r="129" spans="1:23" s="139" customFormat="1" ht="13.5" customHeight="1">
      <c r="A129" s="134"/>
      <c r="B129" s="135"/>
      <c r="C129" s="430" t="s">
        <v>15</v>
      </c>
      <c r="D129" s="430"/>
      <c r="E129" s="430"/>
      <c r="F129" s="430"/>
      <c r="G129" s="430"/>
      <c r="H129" s="430"/>
      <c r="I129" s="430"/>
      <c r="J129" s="430"/>
      <c r="K129" s="430"/>
      <c r="L129" s="430"/>
      <c r="M129" s="430"/>
      <c r="N129" s="430"/>
      <c r="O129" s="430"/>
      <c r="P129" s="430"/>
      <c r="Q129" s="430"/>
      <c r="R129" s="430"/>
      <c r="S129" s="120"/>
      <c r="T129" s="138"/>
      <c r="W129" s="176"/>
    </row>
    <row r="130" spans="1:23" s="139" customFormat="1" ht="4.5" customHeight="1" thickBot="1">
      <c r="A130" s="141"/>
      <c r="B130" s="142"/>
      <c r="C130" s="143"/>
      <c r="D130" s="143"/>
      <c r="E130" s="143"/>
      <c r="F130" s="143"/>
      <c r="G130" s="143"/>
      <c r="H130" s="143"/>
      <c r="I130" s="143"/>
      <c r="J130" s="143"/>
      <c r="K130" s="143"/>
      <c r="L130" s="143"/>
      <c r="M130" s="143"/>
      <c r="N130" s="143"/>
      <c r="O130" s="143"/>
      <c r="P130" s="143"/>
      <c r="Q130" s="143"/>
      <c r="R130" s="143"/>
      <c r="S130" s="143"/>
      <c r="T130" s="144"/>
      <c r="W130" s="176"/>
    </row>
    <row r="131" spans="1:20" ht="13.5" thickTop="1">
      <c r="A131" s="82"/>
      <c r="B131" s="121"/>
      <c r="C131" s="82"/>
      <c r="D131" s="82"/>
      <c r="E131" s="82"/>
      <c r="F131" s="82"/>
      <c r="G131" s="82"/>
      <c r="H131" s="82"/>
      <c r="I131" s="82"/>
      <c r="J131" s="82"/>
      <c r="K131" s="82"/>
      <c r="L131" s="82"/>
      <c r="M131" s="82"/>
      <c r="N131" s="82"/>
      <c r="O131" s="82"/>
      <c r="P131" s="82"/>
      <c r="Q131" s="82"/>
      <c r="R131" s="82"/>
      <c r="S131" s="82"/>
      <c r="T131" s="82"/>
    </row>
    <row r="133" spans="1:23" ht="12.75">
      <c r="A133" s="1"/>
      <c r="B133" s="2"/>
      <c r="C133" s="1"/>
      <c r="D133" s="1"/>
      <c r="E133" s="1"/>
      <c r="F133" s="1"/>
      <c r="G133" s="1"/>
      <c r="H133" s="1"/>
      <c r="I133" s="1"/>
      <c r="J133" s="1"/>
      <c r="K133" s="1"/>
      <c r="L133" s="1"/>
      <c r="M133" s="1"/>
      <c r="N133" s="1"/>
      <c r="O133" s="1"/>
      <c r="P133" s="1"/>
      <c r="Q133" s="1"/>
      <c r="R133" s="1"/>
      <c r="S133" s="1"/>
      <c r="T133" s="1"/>
      <c r="U133" s="1"/>
      <c r="V133" s="168"/>
      <c r="W133" s="178"/>
    </row>
    <row r="134" spans="1:23" ht="12.75">
      <c r="A134" s="1"/>
      <c r="B134" s="2"/>
      <c r="C134" s="1"/>
      <c r="D134" s="1"/>
      <c r="E134" s="1"/>
      <c r="F134" s="1"/>
      <c r="G134" s="1"/>
      <c r="H134" s="1"/>
      <c r="I134" s="1"/>
      <c r="J134" s="1"/>
      <c r="K134" s="1"/>
      <c r="L134" s="1"/>
      <c r="M134" s="1"/>
      <c r="N134" s="1"/>
      <c r="O134" s="1"/>
      <c r="P134" s="1"/>
      <c r="Q134" s="1"/>
      <c r="R134" s="1"/>
      <c r="S134" s="1"/>
      <c r="T134" s="1"/>
      <c r="U134" s="1"/>
      <c r="V134" s="168"/>
      <c r="W134" s="178"/>
    </row>
    <row r="135" spans="1:23" ht="12.75">
      <c r="A135" s="1"/>
      <c r="B135" s="2"/>
      <c r="C135" s="1"/>
      <c r="D135" s="1"/>
      <c r="E135" s="1"/>
      <c r="F135" s="1"/>
      <c r="G135" s="1"/>
      <c r="H135" s="1"/>
      <c r="I135" s="1"/>
      <c r="J135" s="1"/>
      <c r="K135" s="1"/>
      <c r="L135" s="1"/>
      <c r="M135" s="1"/>
      <c r="N135" s="1"/>
      <c r="O135" s="1"/>
      <c r="P135" s="1"/>
      <c r="Q135" s="1"/>
      <c r="R135" s="1"/>
      <c r="S135" s="1"/>
      <c r="T135" s="1"/>
      <c r="U135" s="1"/>
      <c r="V135" s="168"/>
      <c r="W135" s="178"/>
    </row>
    <row r="136" spans="1:23" ht="12.75">
      <c r="A136" s="1"/>
      <c r="B136" s="2"/>
      <c r="C136" s="1"/>
      <c r="D136" s="1"/>
      <c r="E136" s="1"/>
      <c r="F136" s="1"/>
      <c r="G136" s="1"/>
      <c r="H136" s="1"/>
      <c r="I136" s="1"/>
      <c r="J136" s="1"/>
      <c r="K136" s="1"/>
      <c r="L136" s="1"/>
      <c r="M136" s="1"/>
      <c r="N136" s="1"/>
      <c r="O136" s="1"/>
      <c r="P136" s="1"/>
      <c r="Q136" s="1"/>
      <c r="R136" s="1"/>
      <c r="S136" s="1"/>
      <c r="T136" s="1"/>
      <c r="U136" s="1"/>
      <c r="V136" s="168"/>
      <c r="W136" s="178"/>
    </row>
    <row r="137" spans="1:23" ht="12.75">
      <c r="A137" s="1"/>
      <c r="B137" s="2"/>
      <c r="C137" s="1"/>
      <c r="D137" s="1"/>
      <c r="E137" s="1"/>
      <c r="F137" s="1"/>
      <c r="G137" s="1"/>
      <c r="H137" s="1"/>
      <c r="I137" s="1"/>
      <c r="J137" s="1"/>
      <c r="K137" s="1"/>
      <c r="L137" s="1"/>
      <c r="M137" s="1"/>
      <c r="N137" s="1"/>
      <c r="O137" s="1"/>
      <c r="P137" s="1"/>
      <c r="Q137" s="1"/>
      <c r="R137" s="1"/>
      <c r="S137" s="1"/>
      <c r="T137" s="1"/>
      <c r="U137" s="1"/>
      <c r="V137" s="3" t="s">
        <v>76</v>
      </c>
      <c r="W137" s="178">
        <f>W15</f>
        <v>0</v>
      </c>
    </row>
    <row r="138" spans="1:23" ht="12.75">
      <c r="A138" s="1"/>
      <c r="B138" s="2"/>
      <c r="C138" s="1"/>
      <c r="D138" s="1"/>
      <c r="E138" s="1"/>
      <c r="F138" s="1"/>
      <c r="G138" s="1"/>
      <c r="H138" s="1"/>
      <c r="I138" s="1"/>
      <c r="J138" s="1"/>
      <c r="K138" s="1"/>
      <c r="L138" s="1"/>
      <c r="M138" s="1"/>
      <c r="N138" s="1"/>
      <c r="O138" s="1"/>
      <c r="P138" s="1"/>
      <c r="Q138" s="1"/>
      <c r="R138" s="1"/>
      <c r="S138" s="1"/>
      <c r="T138" s="1"/>
      <c r="U138" s="1"/>
      <c r="V138" s="3" t="s">
        <v>77</v>
      </c>
      <c r="W138" s="178">
        <f>W17</f>
        <v>0</v>
      </c>
    </row>
    <row r="139" spans="1:23" ht="12.75">
      <c r="A139" s="1"/>
      <c r="B139" s="2"/>
      <c r="C139" s="1"/>
      <c r="D139" s="1"/>
      <c r="E139" s="1"/>
      <c r="F139" s="1"/>
      <c r="G139" s="1"/>
      <c r="H139" s="1"/>
      <c r="I139" s="1"/>
      <c r="J139" s="1"/>
      <c r="K139" s="1"/>
      <c r="L139" s="1"/>
      <c r="M139" s="1"/>
      <c r="N139" s="1"/>
      <c r="O139" s="1"/>
      <c r="P139" s="1"/>
      <c r="Q139" s="1"/>
      <c r="R139" s="1"/>
      <c r="S139" s="1"/>
      <c r="T139" s="1"/>
      <c r="U139" s="1"/>
      <c r="V139" s="3" t="s">
        <v>78</v>
      </c>
      <c r="W139" s="178">
        <f>W19</f>
        <v>0</v>
      </c>
    </row>
    <row r="140" spans="1:23" ht="12.75">
      <c r="A140" s="1"/>
      <c r="B140" s="2"/>
      <c r="C140" s="1"/>
      <c r="D140" s="1"/>
      <c r="E140" s="1"/>
      <c r="F140" s="1"/>
      <c r="G140" s="1"/>
      <c r="H140" s="1"/>
      <c r="I140" s="1"/>
      <c r="J140" s="1"/>
      <c r="K140" s="1"/>
      <c r="L140" s="1"/>
      <c r="M140" s="1"/>
      <c r="N140" s="1"/>
      <c r="O140" s="1"/>
      <c r="P140" s="1"/>
      <c r="Q140" s="1"/>
      <c r="R140" s="1"/>
      <c r="S140" s="1"/>
      <c r="T140" s="1"/>
      <c r="U140" s="1"/>
      <c r="V140" s="3" t="s">
        <v>75</v>
      </c>
      <c r="W140" s="178">
        <f>W23</f>
        <v>0</v>
      </c>
    </row>
    <row r="141" spans="1:23" ht="12.75">
      <c r="A141" s="1"/>
      <c r="B141" s="2"/>
      <c r="C141" s="1"/>
      <c r="D141" s="1"/>
      <c r="E141" s="1"/>
      <c r="F141" s="1"/>
      <c r="G141" s="1"/>
      <c r="H141" s="1"/>
      <c r="I141" s="1"/>
      <c r="J141" s="1"/>
      <c r="K141" s="1"/>
      <c r="L141" s="1"/>
      <c r="M141" s="1"/>
      <c r="N141" s="1"/>
      <c r="O141" s="1"/>
      <c r="P141" s="1"/>
      <c r="Q141" s="1"/>
      <c r="R141" s="1"/>
      <c r="S141" s="1"/>
      <c r="T141" s="1"/>
      <c r="U141" s="1"/>
      <c r="V141" s="3" t="s">
        <v>79</v>
      </c>
      <c r="W141" s="178">
        <f>W29</f>
        <v>0</v>
      </c>
    </row>
    <row r="142" spans="1:23" ht="12.75">
      <c r="A142" s="1"/>
      <c r="B142" s="2"/>
      <c r="C142" s="1"/>
      <c r="D142" s="1"/>
      <c r="E142" s="1"/>
      <c r="F142" s="1"/>
      <c r="G142" s="1"/>
      <c r="H142" s="1"/>
      <c r="I142" s="1"/>
      <c r="J142" s="1"/>
      <c r="K142" s="1"/>
      <c r="L142" s="1"/>
      <c r="M142" s="1"/>
      <c r="N142" s="1"/>
      <c r="O142" s="1"/>
      <c r="P142" s="1"/>
      <c r="Q142" s="1"/>
      <c r="R142" s="1"/>
      <c r="S142" s="1"/>
      <c r="T142" s="1"/>
      <c r="U142" s="1"/>
      <c r="V142" s="3" t="s">
        <v>80</v>
      </c>
      <c r="W142" s="178">
        <f>W32</f>
        <v>0</v>
      </c>
    </row>
    <row r="143" spans="1:23" ht="12.75">
      <c r="A143" s="1"/>
      <c r="B143" s="2"/>
      <c r="C143" s="1"/>
      <c r="D143" s="1"/>
      <c r="E143" s="1"/>
      <c r="F143" s="1"/>
      <c r="G143" s="1"/>
      <c r="H143" s="1"/>
      <c r="I143" s="1"/>
      <c r="J143" s="1"/>
      <c r="K143" s="1"/>
      <c r="L143" s="1"/>
      <c r="M143" s="1"/>
      <c r="N143" s="1"/>
      <c r="O143" s="1"/>
      <c r="P143" s="1"/>
      <c r="Q143" s="1"/>
      <c r="R143" s="1"/>
      <c r="S143" s="1"/>
      <c r="T143" s="1"/>
      <c r="U143" s="1"/>
      <c r="V143" s="3" t="s">
        <v>81</v>
      </c>
      <c r="W143" s="178">
        <f>W34</f>
        <v>0</v>
      </c>
    </row>
    <row r="144" spans="1:23" ht="12.75">
      <c r="A144" s="1"/>
      <c r="B144" s="2"/>
      <c r="C144" s="1"/>
      <c r="D144" s="1"/>
      <c r="E144" s="1"/>
      <c r="F144" s="1"/>
      <c r="G144" s="1"/>
      <c r="H144" s="1"/>
      <c r="I144" s="1"/>
      <c r="J144" s="1"/>
      <c r="K144" s="1"/>
      <c r="L144" s="1"/>
      <c r="M144" s="1"/>
      <c r="N144" s="1"/>
      <c r="O144" s="1"/>
      <c r="P144" s="1"/>
      <c r="Q144" s="1"/>
      <c r="R144" s="1"/>
      <c r="S144" s="1"/>
      <c r="T144" s="1"/>
      <c r="U144" s="1"/>
      <c r="V144" s="3" t="s">
        <v>82</v>
      </c>
      <c r="W144" s="178">
        <f>W36</f>
        <v>0</v>
      </c>
    </row>
    <row r="145" spans="1:23" ht="12.75">
      <c r="A145" s="1"/>
      <c r="B145" s="2"/>
      <c r="C145" s="1"/>
      <c r="D145" s="1"/>
      <c r="E145" s="1"/>
      <c r="F145" s="1"/>
      <c r="G145" s="1"/>
      <c r="H145" s="1"/>
      <c r="I145" s="1"/>
      <c r="J145" s="1"/>
      <c r="K145" s="1"/>
      <c r="L145" s="1"/>
      <c r="M145" s="1"/>
      <c r="N145" s="1"/>
      <c r="O145" s="1"/>
      <c r="P145" s="1"/>
      <c r="Q145" s="1"/>
      <c r="R145" s="1"/>
      <c r="S145" s="1"/>
      <c r="T145" s="1"/>
      <c r="U145" s="1"/>
      <c r="V145" s="168" t="s">
        <v>89</v>
      </c>
      <c r="W145" s="178">
        <f>W80</f>
        <v>0</v>
      </c>
    </row>
    <row r="146" spans="1:23" ht="12.75">
      <c r="A146" s="1"/>
      <c r="B146" s="2"/>
      <c r="C146" s="1"/>
      <c r="D146" s="1"/>
      <c r="E146" s="1"/>
      <c r="F146" s="1"/>
      <c r="G146" s="1"/>
      <c r="H146" s="1"/>
      <c r="I146" s="1"/>
      <c r="J146" s="1"/>
      <c r="K146" s="1"/>
      <c r="L146" s="1"/>
      <c r="M146" s="1"/>
      <c r="N146" s="1"/>
      <c r="O146" s="1"/>
      <c r="P146" s="1"/>
      <c r="Q146" s="1"/>
      <c r="R146" s="1"/>
      <c r="S146" s="1"/>
      <c r="T146" s="1"/>
      <c r="U146" s="1"/>
      <c r="V146" s="168" t="s">
        <v>90</v>
      </c>
      <c r="W146" s="178">
        <f>W82</f>
        <v>0</v>
      </c>
    </row>
    <row r="147" spans="1:23" ht="12.75">
      <c r="A147" s="1"/>
      <c r="B147" s="2"/>
      <c r="C147" s="1"/>
      <c r="D147" s="1"/>
      <c r="E147" s="1"/>
      <c r="F147" s="1"/>
      <c r="G147" s="1"/>
      <c r="H147" s="1"/>
      <c r="I147" s="1"/>
      <c r="J147" s="1"/>
      <c r="K147" s="1"/>
      <c r="L147" s="1"/>
      <c r="M147" s="1"/>
      <c r="N147" s="1"/>
      <c r="O147" s="1"/>
      <c r="P147" s="1"/>
      <c r="Q147" s="1"/>
      <c r="R147" s="1"/>
      <c r="S147" s="1"/>
      <c r="T147" s="1"/>
      <c r="U147" s="1"/>
      <c r="V147" s="168"/>
      <c r="W147" s="178"/>
    </row>
    <row r="148" spans="1:23" ht="12.75">
      <c r="A148" s="1"/>
      <c r="B148" s="2"/>
      <c r="C148" s="1"/>
      <c r="D148" s="1"/>
      <c r="E148" s="1"/>
      <c r="F148" s="1"/>
      <c r="G148" s="1"/>
      <c r="H148" s="1"/>
      <c r="I148" s="1"/>
      <c r="J148" s="1"/>
      <c r="K148" s="1"/>
      <c r="L148" s="1"/>
      <c r="M148" s="1"/>
      <c r="N148" s="1"/>
      <c r="O148" s="1"/>
      <c r="P148" s="1"/>
      <c r="Q148" s="1"/>
      <c r="R148" s="1"/>
      <c r="S148" s="1"/>
      <c r="T148" s="1"/>
      <c r="U148" s="1"/>
      <c r="V148" s="168"/>
      <c r="W148" s="178"/>
    </row>
    <row r="149" spans="1:23" ht="12.75">
      <c r="A149" s="1"/>
      <c r="B149" s="2"/>
      <c r="C149" s="1"/>
      <c r="D149" s="1"/>
      <c r="E149" s="1"/>
      <c r="F149" s="1"/>
      <c r="G149" s="1"/>
      <c r="H149" s="1"/>
      <c r="I149" s="1"/>
      <c r="J149" s="1"/>
      <c r="K149" s="1"/>
      <c r="L149" s="1"/>
      <c r="M149" s="1"/>
      <c r="N149" s="1"/>
      <c r="O149" s="1"/>
      <c r="P149" s="1"/>
      <c r="Q149" s="1"/>
      <c r="R149" s="1"/>
      <c r="S149" s="1"/>
      <c r="T149" s="1"/>
      <c r="U149" s="1"/>
      <c r="V149" s="168"/>
      <c r="W149" s="178"/>
    </row>
    <row r="150" spans="1:21" ht="12.75">
      <c r="A150" s="1"/>
      <c r="B150" s="2"/>
      <c r="C150" s="1"/>
      <c r="D150" s="1"/>
      <c r="E150" s="1"/>
      <c r="F150" s="1"/>
      <c r="G150" s="1"/>
      <c r="H150" s="1"/>
      <c r="I150" s="1"/>
      <c r="J150" s="1"/>
      <c r="K150" s="1"/>
      <c r="L150" s="1"/>
      <c r="M150" s="1"/>
      <c r="N150" s="1"/>
      <c r="O150" s="1"/>
      <c r="P150" s="1"/>
      <c r="Q150" s="1"/>
      <c r="R150" s="1"/>
      <c r="S150" s="1"/>
      <c r="T150" s="1"/>
      <c r="U150" s="1"/>
    </row>
    <row r="151" spans="1:21" ht="12.75">
      <c r="A151" s="1"/>
      <c r="B151" s="2"/>
      <c r="C151" s="1"/>
      <c r="D151" s="1"/>
      <c r="E151" s="1"/>
      <c r="F151" s="1"/>
      <c r="G151" s="1"/>
      <c r="H151" s="1"/>
      <c r="I151" s="1"/>
      <c r="J151" s="1"/>
      <c r="K151" s="1"/>
      <c r="L151" s="1"/>
      <c r="M151" s="1"/>
      <c r="N151" s="1"/>
      <c r="O151" s="1"/>
      <c r="P151" s="1"/>
      <c r="Q151" s="1"/>
      <c r="R151" s="1"/>
      <c r="S151" s="1"/>
      <c r="T151" s="1"/>
      <c r="U151" s="1"/>
    </row>
    <row r="152" spans="1:21" ht="12.75">
      <c r="A152" s="1"/>
      <c r="B152" s="2"/>
      <c r="C152" s="1"/>
      <c r="D152" s="1"/>
      <c r="E152" s="1"/>
      <c r="F152" s="1"/>
      <c r="G152" s="1"/>
      <c r="H152" s="1"/>
      <c r="I152" s="1"/>
      <c r="J152" s="1"/>
      <c r="K152" s="1"/>
      <c r="L152" s="1"/>
      <c r="M152" s="1"/>
      <c r="N152" s="1"/>
      <c r="O152" s="1"/>
      <c r="P152" s="1"/>
      <c r="Q152" s="1"/>
      <c r="R152" s="1"/>
      <c r="S152" s="1"/>
      <c r="T152" s="1"/>
      <c r="U152" s="1"/>
    </row>
    <row r="153" spans="1:21" ht="12.75">
      <c r="A153" s="1"/>
      <c r="B153" s="2"/>
      <c r="C153" s="1"/>
      <c r="D153" s="1"/>
      <c r="E153" s="1"/>
      <c r="F153" s="1"/>
      <c r="G153" s="1"/>
      <c r="H153" s="1"/>
      <c r="I153" s="1"/>
      <c r="J153" s="1"/>
      <c r="K153" s="1"/>
      <c r="L153" s="1"/>
      <c r="M153" s="1"/>
      <c r="N153" s="1"/>
      <c r="O153" s="1"/>
      <c r="P153" s="1"/>
      <c r="Q153" s="1"/>
      <c r="R153" s="1"/>
      <c r="S153" s="1"/>
      <c r="T153" s="1"/>
      <c r="U153" s="1"/>
    </row>
    <row r="154" spans="1:21" ht="12.75">
      <c r="A154" s="1"/>
      <c r="B154" s="2"/>
      <c r="C154" s="1"/>
      <c r="D154" s="1"/>
      <c r="E154" s="1"/>
      <c r="F154" s="1"/>
      <c r="G154" s="1"/>
      <c r="H154" s="1"/>
      <c r="I154" s="1"/>
      <c r="J154" s="1"/>
      <c r="K154" s="1"/>
      <c r="L154" s="1"/>
      <c r="M154" s="1"/>
      <c r="N154" s="1"/>
      <c r="O154" s="1"/>
      <c r="P154" s="1"/>
      <c r="Q154" s="1"/>
      <c r="R154" s="1"/>
      <c r="S154" s="1"/>
      <c r="T154" s="1"/>
      <c r="U154" s="1"/>
    </row>
    <row r="155" spans="1:21" ht="12.75">
      <c r="A155" s="1"/>
      <c r="B155" s="2"/>
      <c r="C155" s="1"/>
      <c r="D155" s="1"/>
      <c r="E155" s="1"/>
      <c r="F155" s="1"/>
      <c r="G155" s="1"/>
      <c r="H155" s="1"/>
      <c r="I155" s="1"/>
      <c r="J155" s="1"/>
      <c r="K155" s="1"/>
      <c r="L155" s="1"/>
      <c r="M155" s="1"/>
      <c r="N155" s="1"/>
      <c r="O155" s="1"/>
      <c r="P155" s="1"/>
      <c r="Q155" s="1"/>
      <c r="R155" s="1"/>
      <c r="S155" s="1"/>
      <c r="T155" s="1"/>
      <c r="U155" s="1"/>
    </row>
    <row r="156" spans="1:23" ht="12.75">
      <c r="A156" s="1"/>
      <c r="B156" s="2"/>
      <c r="C156" s="1"/>
      <c r="D156" s="1"/>
      <c r="E156" s="1"/>
      <c r="F156" s="1"/>
      <c r="G156" s="1"/>
      <c r="H156" s="1"/>
      <c r="I156" s="1"/>
      <c r="J156" s="1"/>
      <c r="K156" s="1"/>
      <c r="L156" s="1"/>
      <c r="M156" s="1"/>
      <c r="N156" s="1"/>
      <c r="O156" s="1"/>
      <c r="P156" s="1"/>
      <c r="Q156" s="1"/>
      <c r="R156" s="1"/>
      <c r="S156" s="1"/>
      <c r="T156" s="1"/>
      <c r="U156" s="1"/>
      <c r="V156" s="168" t="s">
        <v>83</v>
      </c>
      <c r="W156" s="178">
        <f>W46</f>
        <v>2</v>
      </c>
    </row>
    <row r="157" spans="1:23" ht="12.75">
      <c r="A157" s="1"/>
      <c r="B157" s="2"/>
      <c r="C157" s="1"/>
      <c r="D157" s="1"/>
      <c r="E157" s="1"/>
      <c r="F157" s="1"/>
      <c r="G157" s="1"/>
      <c r="H157" s="1"/>
      <c r="I157" s="1"/>
      <c r="J157" s="1"/>
      <c r="K157" s="1"/>
      <c r="L157" s="1"/>
      <c r="M157" s="1"/>
      <c r="N157" s="1"/>
      <c r="O157" s="1"/>
      <c r="P157" s="1"/>
      <c r="Q157" s="1"/>
      <c r="R157" s="1"/>
      <c r="S157" s="1"/>
      <c r="T157" s="1"/>
      <c r="U157" s="1"/>
      <c r="V157" s="168" t="s">
        <v>84</v>
      </c>
      <c r="W157" s="178">
        <f>W48</f>
        <v>2</v>
      </c>
    </row>
    <row r="158" spans="1:23" ht="12.75">
      <c r="A158" s="1"/>
      <c r="B158" s="2"/>
      <c r="C158" s="1"/>
      <c r="D158" s="1"/>
      <c r="E158" s="1"/>
      <c r="F158" s="1"/>
      <c r="G158" s="1"/>
      <c r="H158" s="1"/>
      <c r="I158" s="1"/>
      <c r="J158" s="1"/>
      <c r="K158" s="1"/>
      <c r="L158" s="1"/>
      <c r="M158" s="1"/>
      <c r="N158" s="1"/>
      <c r="O158" s="1"/>
      <c r="P158" s="1"/>
      <c r="Q158" s="1"/>
      <c r="R158" s="1"/>
      <c r="S158" s="1"/>
      <c r="T158" s="1"/>
      <c r="U158" s="1"/>
      <c r="V158" s="168" t="s">
        <v>85</v>
      </c>
      <c r="W158" s="178">
        <f>W52</f>
        <v>2</v>
      </c>
    </row>
    <row r="159" spans="1:23" ht="12.75">
      <c r="A159" s="1"/>
      <c r="B159" s="2"/>
      <c r="C159" s="1"/>
      <c r="D159" s="1"/>
      <c r="E159" s="1"/>
      <c r="F159" s="1"/>
      <c r="G159" s="1"/>
      <c r="H159" s="1"/>
      <c r="I159" s="1"/>
      <c r="J159" s="1"/>
      <c r="K159" s="1"/>
      <c r="L159" s="1"/>
      <c r="M159" s="1"/>
      <c r="N159" s="1"/>
      <c r="O159" s="1"/>
      <c r="P159" s="1"/>
      <c r="Q159" s="1"/>
      <c r="R159" s="1"/>
      <c r="S159" s="1"/>
      <c r="T159" s="1"/>
      <c r="U159" s="1"/>
      <c r="V159" s="168" t="s">
        <v>86</v>
      </c>
      <c r="W159" s="178">
        <f>W57</f>
        <v>2</v>
      </c>
    </row>
    <row r="160" spans="1:23" ht="12.75">
      <c r="A160" s="1"/>
      <c r="B160" s="2"/>
      <c r="C160" s="1"/>
      <c r="D160" s="1"/>
      <c r="E160" s="1"/>
      <c r="F160" s="1"/>
      <c r="G160" s="1"/>
      <c r="H160" s="1"/>
      <c r="I160" s="1"/>
      <c r="J160" s="1"/>
      <c r="K160" s="1"/>
      <c r="L160" s="1"/>
      <c r="M160" s="1"/>
      <c r="N160" s="1"/>
      <c r="O160" s="1"/>
      <c r="P160" s="1"/>
      <c r="Q160" s="1"/>
      <c r="R160" s="1"/>
      <c r="S160" s="1"/>
      <c r="T160" s="1"/>
      <c r="U160" s="1"/>
      <c r="V160" s="168" t="s">
        <v>87</v>
      </c>
      <c r="W160" s="178">
        <f>W59</f>
        <v>2</v>
      </c>
    </row>
    <row r="161" spans="1:23" ht="12.75">
      <c r="A161" s="1"/>
      <c r="B161" s="2"/>
      <c r="C161" s="1"/>
      <c r="D161" s="1"/>
      <c r="E161" s="1"/>
      <c r="F161" s="1"/>
      <c r="G161" s="1"/>
      <c r="H161" s="1"/>
      <c r="I161" s="1"/>
      <c r="J161" s="1"/>
      <c r="K161" s="1"/>
      <c r="L161" s="1"/>
      <c r="M161" s="1"/>
      <c r="N161" s="1"/>
      <c r="O161" s="1"/>
      <c r="P161" s="1"/>
      <c r="Q161" s="1"/>
      <c r="R161" s="1"/>
      <c r="S161" s="1"/>
      <c r="T161" s="1"/>
      <c r="U161" s="1"/>
      <c r="V161" s="168" t="s">
        <v>88</v>
      </c>
      <c r="W161" s="178">
        <f>W61</f>
        <v>2</v>
      </c>
    </row>
    <row r="162" spans="1:23" ht="12.75">
      <c r="A162" s="1"/>
      <c r="B162" s="2"/>
      <c r="C162" s="1"/>
      <c r="D162" s="1"/>
      <c r="E162" s="1"/>
      <c r="F162" s="1"/>
      <c r="G162" s="1"/>
      <c r="H162" s="1"/>
      <c r="I162" s="1"/>
      <c r="J162" s="1"/>
      <c r="K162" s="1"/>
      <c r="L162" s="1"/>
      <c r="M162" s="1"/>
      <c r="N162" s="1"/>
      <c r="O162" s="1"/>
      <c r="P162" s="1"/>
      <c r="Q162" s="1"/>
      <c r="R162" s="1"/>
      <c r="S162" s="1"/>
      <c r="T162" s="1"/>
      <c r="U162" s="1"/>
      <c r="V162" s="168" t="s">
        <v>91</v>
      </c>
      <c r="W162" s="178">
        <f>W64</f>
        <v>0</v>
      </c>
    </row>
    <row r="163" spans="1:23" ht="12.75">
      <c r="A163" s="1"/>
      <c r="B163" s="2"/>
      <c r="C163" s="1"/>
      <c r="D163" s="1"/>
      <c r="E163" s="1"/>
      <c r="F163" s="1"/>
      <c r="G163" s="1"/>
      <c r="H163" s="1"/>
      <c r="I163" s="1"/>
      <c r="J163" s="1"/>
      <c r="K163" s="1"/>
      <c r="L163" s="1"/>
      <c r="M163" s="1"/>
      <c r="N163" s="1"/>
      <c r="O163" s="1"/>
      <c r="P163" s="1"/>
      <c r="Q163" s="1"/>
      <c r="R163" s="1"/>
      <c r="S163" s="1"/>
      <c r="T163" s="1"/>
      <c r="U163" s="1"/>
      <c r="V163" s="168" t="s">
        <v>92</v>
      </c>
      <c r="W163" s="178">
        <f>W66</f>
        <v>0</v>
      </c>
    </row>
    <row r="164" spans="1:23" ht="12.75">
      <c r="A164" s="1"/>
      <c r="B164" s="2"/>
      <c r="C164" s="1"/>
      <c r="D164" s="1"/>
      <c r="E164" s="1"/>
      <c r="F164" s="1"/>
      <c r="G164" s="1"/>
      <c r="H164" s="1"/>
      <c r="I164" s="1"/>
      <c r="J164" s="1"/>
      <c r="K164" s="1"/>
      <c r="L164" s="1"/>
      <c r="M164" s="1"/>
      <c r="N164" s="1"/>
      <c r="O164" s="1"/>
      <c r="P164" s="1"/>
      <c r="Q164" s="1"/>
      <c r="R164" s="1"/>
      <c r="S164" s="1"/>
      <c r="T164" s="1"/>
      <c r="U164" s="1"/>
      <c r="V164" s="168" t="s">
        <v>93</v>
      </c>
      <c r="W164" s="178">
        <f>W68</f>
        <v>0</v>
      </c>
    </row>
    <row r="165" spans="1:23" ht="12.75">
      <c r="A165" s="1"/>
      <c r="B165" s="2"/>
      <c r="C165" s="1"/>
      <c r="D165" s="1"/>
      <c r="E165" s="1"/>
      <c r="F165" s="1"/>
      <c r="G165" s="1"/>
      <c r="H165" s="1"/>
      <c r="I165" s="1"/>
      <c r="J165" s="1"/>
      <c r="K165" s="1"/>
      <c r="L165" s="1"/>
      <c r="M165" s="1"/>
      <c r="N165" s="1"/>
      <c r="O165" s="1"/>
      <c r="P165" s="1"/>
      <c r="Q165" s="1"/>
      <c r="R165" s="1"/>
      <c r="S165" s="1"/>
      <c r="T165" s="1"/>
      <c r="U165" s="1"/>
      <c r="V165" s="168" t="s">
        <v>97</v>
      </c>
      <c r="W165" s="178">
        <f>W70</f>
        <v>1</v>
      </c>
    </row>
    <row r="166" spans="1:23" ht="12.75">
      <c r="A166" s="1"/>
      <c r="B166" s="2"/>
      <c r="C166" s="1"/>
      <c r="D166" s="1"/>
      <c r="E166" s="1"/>
      <c r="F166" s="1"/>
      <c r="G166" s="1"/>
      <c r="H166" s="1"/>
      <c r="I166" s="1"/>
      <c r="J166" s="1"/>
      <c r="K166" s="1"/>
      <c r="L166" s="1"/>
      <c r="M166" s="1"/>
      <c r="N166" s="1"/>
      <c r="O166" s="1"/>
      <c r="P166" s="1"/>
      <c r="Q166" s="1"/>
      <c r="R166" s="1"/>
      <c r="S166" s="1"/>
      <c r="T166" s="1"/>
      <c r="U166" s="1"/>
      <c r="V166" s="168" t="s">
        <v>96</v>
      </c>
      <c r="W166" s="178">
        <f>W72</f>
        <v>2</v>
      </c>
    </row>
    <row r="167" spans="1:23" ht="12.75">
      <c r="A167" s="1"/>
      <c r="B167" s="2"/>
      <c r="C167" s="1"/>
      <c r="D167" s="1"/>
      <c r="E167" s="1"/>
      <c r="F167" s="1"/>
      <c r="G167" s="1"/>
      <c r="H167" s="1"/>
      <c r="I167" s="1"/>
      <c r="J167" s="1"/>
      <c r="K167" s="1"/>
      <c r="L167" s="1"/>
      <c r="M167" s="1"/>
      <c r="N167" s="1"/>
      <c r="O167" s="1"/>
      <c r="P167" s="1"/>
      <c r="Q167" s="1"/>
      <c r="R167" s="1"/>
      <c r="S167" s="1"/>
      <c r="T167" s="1"/>
      <c r="U167" s="1"/>
      <c r="V167" s="168" t="s">
        <v>95</v>
      </c>
      <c r="W167" s="178">
        <f>W74</f>
        <v>2</v>
      </c>
    </row>
    <row r="168" spans="1:23" ht="12.75">
      <c r="A168" s="1"/>
      <c r="B168" s="2"/>
      <c r="C168" s="1"/>
      <c r="D168" s="1"/>
      <c r="E168" s="1"/>
      <c r="F168" s="1"/>
      <c r="G168" s="1"/>
      <c r="H168" s="1"/>
      <c r="I168" s="1"/>
      <c r="J168" s="1"/>
      <c r="K168" s="1"/>
      <c r="L168" s="1"/>
      <c r="M168" s="1"/>
      <c r="N168" s="1"/>
      <c r="O168" s="1"/>
      <c r="P168" s="1"/>
      <c r="Q168" s="1"/>
      <c r="R168" s="1"/>
      <c r="S168" s="1"/>
      <c r="T168" s="1"/>
      <c r="U168" s="1"/>
      <c r="V168" s="168"/>
      <c r="W168" s="178"/>
    </row>
    <row r="169" spans="1:21" ht="12.75">
      <c r="A169" s="1"/>
      <c r="B169" s="2"/>
      <c r="C169" s="1"/>
      <c r="D169" s="1"/>
      <c r="E169" s="1"/>
      <c r="F169" s="1"/>
      <c r="G169" s="1"/>
      <c r="H169" s="1"/>
      <c r="I169" s="1"/>
      <c r="J169" s="1"/>
      <c r="K169" s="1"/>
      <c r="L169" s="1"/>
      <c r="M169" s="1"/>
      <c r="N169" s="1"/>
      <c r="O169" s="1"/>
      <c r="P169" s="1"/>
      <c r="Q169" s="1"/>
      <c r="R169" s="1"/>
      <c r="S169" s="1"/>
      <c r="T169" s="1"/>
      <c r="U169" s="1"/>
    </row>
    <row r="170" spans="1:21" ht="12.75">
      <c r="A170" s="1"/>
      <c r="B170" s="2"/>
      <c r="C170" s="1"/>
      <c r="D170" s="1"/>
      <c r="E170" s="1"/>
      <c r="F170" s="1"/>
      <c r="G170" s="1"/>
      <c r="H170" s="1"/>
      <c r="I170" s="1"/>
      <c r="J170" s="1"/>
      <c r="K170" s="1"/>
      <c r="L170" s="1"/>
      <c r="M170" s="1"/>
      <c r="N170" s="1"/>
      <c r="O170" s="1"/>
      <c r="P170" s="1"/>
      <c r="Q170" s="1"/>
      <c r="R170" s="1"/>
      <c r="S170" s="1"/>
      <c r="T170" s="1"/>
      <c r="U170" s="1"/>
    </row>
    <row r="171" spans="1:21" ht="12.75">
      <c r="A171" s="1"/>
      <c r="B171" s="2"/>
      <c r="C171" s="1"/>
      <c r="D171" s="1"/>
      <c r="E171" s="1"/>
      <c r="F171" s="1"/>
      <c r="G171" s="1"/>
      <c r="H171" s="1"/>
      <c r="I171" s="1"/>
      <c r="J171" s="1"/>
      <c r="K171" s="1"/>
      <c r="L171" s="1"/>
      <c r="M171" s="1"/>
      <c r="N171" s="1"/>
      <c r="O171" s="1"/>
      <c r="P171" s="1"/>
      <c r="Q171" s="1"/>
      <c r="R171" s="1"/>
      <c r="S171" s="1"/>
      <c r="T171" s="1"/>
      <c r="U171" s="1"/>
    </row>
    <row r="172" spans="1:21" ht="12.75">
      <c r="A172" s="1"/>
      <c r="B172" s="2"/>
      <c r="C172" s="1"/>
      <c r="D172" s="1"/>
      <c r="E172" s="1"/>
      <c r="F172" s="1"/>
      <c r="G172" s="1"/>
      <c r="H172" s="1"/>
      <c r="I172" s="1"/>
      <c r="J172" s="1"/>
      <c r="K172" s="1"/>
      <c r="L172" s="1"/>
      <c r="M172" s="1"/>
      <c r="N172" s="1"/>
      <c r="O172" s="1"/>
      <c r="P172" s="1"/>
      <c r="Q172" s="1"/>
      <c r="R172" s="1"/>
      <c r="S172" s="1"/>
      <c r="T172" s="1"/>
      <c r="U172" s="1"/>
    </row>
    <row r="173" spans="1:21" ht="12.75">
      <c r="A173" s="1"/>
      <c r="B173" s="2"/>
      <c r="C173" s="1"/>
      <c r="D173" s="1"/>
      <c r="E173" s="1"/>
      <c r="F173" s="1"/>
      <c r="G173" s="1"/>
      <c r="H173" s="1"/>
      <c r="I173" s="1"/>
      <c r="J173" s="1"/>
      <c r="K173" s="1"/>
      <c r="L173" s="1"/>
      <c r="M173" s="1"/>
      <c r="N173" s="1"/>
      <c r="O173" s="1"/>
      <c r="P173" s="1"/>
      <c r="Q173" s="1"/>
      <c r="R173" s="1"/>
      <c r="S173" s="1"/>
      <c r="T173" s="1"/>
      <c r="U173" s="1"/>
    </row>
    <row r="174" spans="1:21" ht="12.75">
      <c r="A174" s="1"/>
      <c r="B174" s="2"/>
      <c r="C174" s="1"/>
      <c r="D174" s="1"/>
      <c r="E174" s="1"/>
      <c r="F174" s="1"/>
      <c r="G174" s="1"/>
      <c r="H174" s="1"/>
      <c r="I174" s="1"/>
      <c r="J174" s="1"/>
      <c r="K174" s="1"/>
      <c r="L174" s="1"/>
      <c r="M174" s="1"/>
      <c r="N174" s="1"/>
      <c r="O174" s="1"/>
      <c r="P174" s="1"/>
      <c r="Q174" s="1"/>
      <c r="R174" s="1"/>
      <c r="S174" s="1"/>
      <c r="T174" s="1"/>
      <c r="U174" s="1"/>
    </row>
    <row r="175" spans="1:21" ht="12.75">
      <c r="A175" s="1"/>
      <c r="B175" s="2"/>
      <c r="C175" s="1"/>
      <c r="D175" s="1"/>
      <c r="E175" s="1"/>
      <c r="F175" s="1"/>
      <c r="G175" s="1"/>
      <c r="H175" s="1"/>
      <c r="I175" s="1"/>
      <c r="J175" s="1"/>
      <c r="K175" s="1"/>
      <c r="L175" s="1"/>
      <c r="M175" s="1"/>
      <c r="N175" s="1"/>
      <c r="O175" s="1"/>
      <c r="P175" s="1"/>
      <c r="Q175" s="1"/>
      <c r="R175" s="1"/>
      <c r="S175" s="1"/>
      <c r="T175" s="1"/>
      <c r="U175" s="1"/>
    </row>
    <row r="176" spans="1:21" ht="12.75">
      <c r="A176" s="1"/>
      <c r="B176" s="2"/>
      <c r="C176" s="1"/>
      <c r="D176" s="1"/>
      <c r="E176" s="1"/>
      <c r="F176" s="1"/>
      <c r="G176" s="1"/>
      <c r="H176" s="1"/>
      <c r="I176" s="1"/>
      <c r="J176" s="1"/>
      <c r="K176" s="1"/>
      <c r="L176" s="1"/>
      <c r="M176" s="1"/>
      <c r="N176" s="1"/>
      <c r="O176" s="1"/>
      <c r="P176" s="1"/>
      <c r="Q176" s="1"/>
      <c r="R176" s="1"/>
      <c r="S176" s="1"/>
      <c r="T176" s="1"/>
      <c r="U176" s="1"/>
    </row>
    <row r="177" spans="1:23" ht="12.75">
      <c r="A177" s="1"/>
      <c r="B177" s="2"/>
      <c r="C177" s="1"/>
      <c r="D177" s="1"/>
      <c r="E177" s="1"/>
      <c r="F177" s="1"/>
      <c r="G177" s="1"/>
      <c r="H177" s="1"/>
      <c r="I177" s="1"/>
      <c r="J177" s="1"/>
      <c r="K177" s="1"/>
      <c r="L177" s="1"/>
      <c r="M177" s="1"/>
      <c r="N177" s="1"/>
      <c r="O177" s="1"/>
      <c r="P177" s="1"/>
      <c r="Q177" s="1"/>
      <c r="R177" s="1"/>
      <c r="S177" s="1"/>
      <c r="T177" s="1"/>
      <c r="U177" s="1"/>
      <c r="V177" s="168" t="s">
        <v>98</v>
      </c>
      <c r="W177" s="178">
        <f>W92</f>
        <v>0</v>
      </c>
    </row>
    <row r="178" spans="1:23" ht="12.75">
      <c r="A178" s="1"/>
      <c r="B178" s="2"/>
      <c r="C178" s="1"/>
      <c r="D178" s="1"/>
      <c r="E178" s="1"/>
      <c r="F178" s="1"/>
      <c r="G178" s="1"/>
      <c r="H178" s="1"/>
      <c r="I178" s="1"/>
      <c r="J178" s="1"/>
      <c r="K178" s="1"/>
      <c r="L178" s="1"/>
      <c r="M178" s="1"/>
      <c r="N178" s="1"/>
      <c r="O178" s="1"/>
      <c r="P178" s="1"/>
      <c r="Q178" s="1"/>
      <c r="R178" s="1"/>
      <c r="S178" s="1"/>
      <c r="T178" s="1"/>
      <c r="U178" s="1"/>
      <c r="V178" s="168" t="s">
        <v>99</v>
      </c>
      <c r="W178" s="178">
        <f>W94</f>
        <v>0</v>
      </c>
    </row>
    <row r="179" spans="1:23" ht="12.75">
      <c r="A179" s="1"/>
      <c r="B179" s="2"/>
      <c r="C179" s="1"/>
      <c r="D179" s="1"/>
      <c r="E179" s="1"/>
      <c r="F179" s="1"/>
      <c r="G179" s="1"/>
      <c r="H179" s="1"/>
      <c r="I179" s="1"/>
      <c r="J179" s="1"/>
      <c r="K179" s="1"/>
      <c r="L179" s="1"/>
      <c r="M179" s="1"/>
      <c r="N179" s="1"/>
      <c r="O179" s="1"/>
      <c r="P179" s="1"/>
      <c r="Q179" s="1"/>
      <c r="R179" s="1"/>
      <c r="S179" s="1"/>
      <c r="T179" s="1"/>
      <c r="U179" s="1"/>
      <c r="V179" s="168" t="s">
        <v>100</v>
      </c>
      <c r="W179" s="178">
        <f>W96</f>
        <v>0</v>
      </c>
    </row>
    <row r="180" spans="1:23" ht="12.75">
      <c r="A180" s="1"/>
      <c r="B180" s="2"/>
      <c r="C180" s="1"/>
      <c r="D180" s="1"/>
      <c r="E180" s="1"/>
      <c r="F180" s="1"/>
      <c r="G180" s="1"/>
      <c r="H180" s="1"/>
      <c r="I180" s="1"/>
      <c r="J180" s="1"/>
      <c r="K180" s="1"/>
      <c r="L180" s="1"/>
      <c r="M180" s="1"/>
      <c r="N180" s="1"/>
      <c r="O180" s="1"/>
      <c r="P180" s="1"/>
      <c r="Q180" s="1"/>
      <c r="R180" s="1"/>
      <c r="S180" s="1"/>
      <c r="T180" s="1"/>
      <c r="U180" s="1"/>
      <c r="V180" s="168" t="s">
        <v>101</v>
      </c>
      <c r="W180" s="178">
        <f>W99</f>
        <v>0</v>
      </c>
    </row>
    <row r="181" spans="1:23" ht="12.75">
      <c r="A181" s="1"/>
      <c r="B181" s="2"/>
      <c r="C181" s="1"/>
      <c r="D181" s="1"/>
      <c r="E181" s="1"/>
      <c r="F181" s="1"/>
      <c r="G181" s="1"/>
      <c r="H181" s="1"/>
      <c r="I181" s="1"/>
      <c r="J181" s="1"/>
      <c r="K181" s="1"/>
      <c r="L181" s="1"/>
      <c r="M181" s="1"/>
      <c r="N181" s="1"/>
      <c r="O181" s="1"/>
      <c r="P181" s="1"/>
      <c r="Q181" s="1"/>
      <c r="R181" s="1"/>
      <c r="S181" s="1"/>
      <c r="T181" s="1"/>
      <c r="U181" s="1"/>
      <c r="V181" s="168" t="s">
        <v>102</v>
      </c>
      <c r="W181" s="178">
        <f>W101</f>
        <v>0</v>
      </c>
    </row>
    <row r="182" spans="1:23" ht="12.75">
      <c r="A182" s="1"/>
      <c r="B182" s="2"/>
      <c r="C182" s="1"/>
      <c r="D182" s="1"/>
      <c r="E182" s="1"/>
      <c r="F182" s="1"/>
      <c r="G182" s="1"/>
      <c r="H182" s="1"/>
      <c r="I182" s="1"/>
      <c r="J182" s="1"/>
      <c r="K182" s="1"/>
      <c r="L182" s="1"/>
      <c r="M182" s="1"/>
      <c r="N182" s="1"/>
      <c r="O182" s="1"/>
      <c r="P182" s="1"/>
      <c r="Q182" s="1"/>
      <c r="R182" s="1"/>
      <c r="S182" s="1"/>
      <c r="T182" s="1"/>
      <c r="U182" s="1"/>
      <c r="V182" s="168" t="s">
        <v>103</v>
      </c>
      <c r="W182" s="178">
        <f>W103</f>
        <v>0</v>
      </c>
    </row>
    <row r="183" spans="1:23" ht="12.75">
      <c r="A183" s="1"/>
      <c r="B183" s="2"/>
      <c r="C183" s="1"/>
      <c r="D183" s="1"/>
      <c r="E183" s="1"/>
      <c r="F183" s="1"/>
      <c r="G183" s="1"/>
      <c r="H183" s="1"/>
      <c r="I183" s="1"/>
      <c r="J183" s="1"/>
      <c r="K183" s="1"/>
      <c r="L183" s="1"/>
      <c r="M183" s="1"/>
      <c r="N183" s="1"/>
      <c r="O183" s="1"/>
      <c r="P183" s="1"/>
      <c r="Q183" s="1"/>
      <c r="R183" s="1"/>
      <c r="S183" s="1"/>
      <c r="T183" s="1"/>
      <c r="U183" s="1"/>
      <c r="V183" s="168"/>
      <c r="W183" s="178"/>
    </row>
    <row r="184" spans="1:23" ht="12.75">
      <c r="A184" s="1"/>
      <c r="B184" s="2"/>
      <c r="C184" s="1"/>
      <c r="D184" s="1"/>
      <c r="E184" s="1"/>
      <c r="F184" s="1"/>
      <c r="G184" s="1"/>
      <c r="H184" s="1"/>
      <c r="I184" s="1"/>
      <c r="J184" s="1"/>
      <c r="K184" s="1"/>
      <c r="L184" s="1"/>
      <c r="M184" s="1"/>
      <c r="N184" s="1"/>
      <c r="O184" s="1"/>
      <c r="P184" s="1"/>
      <c r="Q184" s="1"/>
      <c r="R184" s="1"/>
      <c r="S184" s="1"/>
      <c r="T184" s="1"/>
      <c r="U184" s="1"/>
      <c r="V184" s="168"/>
      <c r="W184" s="178"/>
    </row>
    <row r="185" spans="1:23" ht="12.75">
      <c r="A185" s="1"/>
      <c r="B185" s="2"/>
      <c r="C185" s="1"/>
      <c r="D185" s="1"/>
      <c r="E185" s="1"/>
      <c r="F185" s="1"/>
      <c r="G185" s="1"/>
      <c r="H185" s="1"/>
      <c r="I185" s="1"/>
      <c r="J185" s="1"/>
      <c r="K185" s="1"/>
      <c r="L185" s="1"/>
      <c r="M185" s="1"/>
      <c r="N185" s="1"/>
      <c r="O185" s="1"/>
      <c r="P185" s="1"/>
      <c r="Q185" s="1"/>
      <c r="R185" s="1"/>
      <c r="S185" s="1"/>
      <c r="T185" s="1"/>
      <c r="U185" s="1"/>
      <c r="V185" s="168"/>
      <c r="W185" s="178"/>
    </row>
    <row r="186" spans="1:23" ht="12.75">
      <c r="A186" s="1"/>
      <c r="B186" s="2"/>
      <c r="C186" s="1"/>
      <c r="D186" s="1"/>
      <c r="E186" s="1"/>
      <c r="F186" s="1"/>
      <c r="G186" s="1"/>
      <c r="H186" s="1"/>
      <c r="I186" s="1"/>
      <c r="J186" s="1"/>
      <c r="K186" s="1"/>
      <c r="L186" s="1"/>
      <c r="M186" s="1"/>
      <c r="N186" s="1"/>
      <c r="O186" s="1"/>
      <c r="P186" s="1"/>
      <c r="Q186" s="1"/>
      <c r="R186" s="1"/>
      <c r="S186" s="1"/>
      <c r="T186" s="1"/>
      <c r="U186" s="1"/>
      <c r="V186" s="168"/>
      <c r="W186" s="178"/>
    </row>
    <row r="187" spans="1:23" ht="12.75">
      <c r="A187" s="1"/>
      <c r="B187" s="2"/>
      <c r="C187" s="1"/>
      <c r="D187" s="1"/>
      <c r="E187" s="1"/>
      <c r="F187" s="1"/>
      <c r="G187" s="1"/>
      <c r="H187" s="1"/>
      <c r="I187" s="1"/>
      <c r="J187" s="1"/>
      <c r="K187" s="1"/>
      <c r="L187" s="1"/>
      <c r="M187" s="1"/>
      <c r="N187" s="1"/>
      <c r="O187" s="1"/>
      <c r="P187" s="1"/>
      <c r="Q187" s="1"/>
      <c r="R187" s="1"/>
      <c r="S187" s="1"/>
      <c r="T187" s="1"/>
      <c r="U187" s="1"/>
      <c r="V187" s="168"/>
      <c r="W187" s="178"/>
    </row>
    <row r="188" spans="1:23" ht="12.75">
      <c r="A188" s="1"/>
      <c r="B188" s="2"/>
      <c r="C188" s="1"/>
      <c r="D188" s="1"/>
      <c r="E188" s="1"/>
      <c r="F188" s="1"/>
      <c r="G188" s="1"/>
      <c r="H188" s="1"/>
      <c r="I188" s="1"/>
      <c r="J188" s="1"/>
      <c r="K188" s="1"/>
      <c r="L188" s="1"/>
      <c r="M188" s="1"/>
      <c r="N188" s="1"/>
      <c r="O188" s="1"/>
      <c r="P188" s="1"/>
      <c r="Q188" s="1"/>
      <c r="R188" s="1"/>
      <c r="S188" s="1"/>
      <c r="T188" s="1"/>
      <c r="U188" s="1"/>
      <c r="V188" s="168"/>
      <c r="W188" s="178"/>
    </row>
    <row r="189" spans="1:23" ht="12.75">
      <c r="A189" s="1"/>
      <c r="B189" s="2"/>
      <c r="C189" s="1"/>
      <c r="D189" s="1"/>
      <c r="E189" s="1"/>
      <c r="F189" s="1"/>
      <c r="G189" s="1"/>
      <c r="H189" s="1"/>
      <c r="I189" s="1"/>
      <c r="J189" s="1"/>
      <c r="K189" s="1"/>
      <c r="L189" s="1"/>
      <c r="M189" s="1"/>
      <c r="N189" s="1"/>
      <c r="O189" s="1"/>
      <c r="P189" s="1"/>
      <c r="Q189" s="1"/>
      <c r="R189" s="1"/>
      <c r="S189" s="1"/>
      <c r="T189" s="1"/>
      <c r="U189" s="1"/>
      <c r="V189" s="168"/>
      <c r="W189" s="178"/>
    </row>
    <row r="190" spans="1:23" ht="12.75">
      <c r="A190" s="1"/>
      <c r="B190" s="2"/>
      <c r="C190" s="1"/>
      <c r="D190" s="1"/>
      <c r="E190" s="1"/>
      <c r="F190" s="1"/>
      <c r="G190" s="1"/>
      <c r="H190" s="1"/>
      <c r="I190" s="1"/>
      <c r="J190" s="1"/>
      <c r="K190" s="1"/>
      <c r="L190" s="1"/>
      <c r="M190" s="1"/>
      <c r="N190" s="1"/>
      <c r="O190" s="1"/>
      <c r="P190" s="1"/>
      <c r="Q190" s="1"/>
      <c r="R190" s="1"/>
      <c r="S190" s="1"/>
      <c r="T190" s="1"/>
      <c r="U190" s="1"/>
      <c r="V190" s="168"/>
      <c r="W190" s="178"/>
    </row>
    <row r="191" spans="1:23" ht="12.75">
      <c r="A191" s="1"/>
      <c r="B191" s="2"/>
      <c r="C191" s="1"/>
      <c r="D191" s="1"/>
      <c r="E191" s="1"/>
      <c r="F191" s="1"/>
      <c r="G191" s="1"/>
      <c r="H191" s="1"/>
      <c r="I191" s="1"/>
      <c r="J191" s="1"/>
      <c r="K191" s="1"/>
      <c r="L191" s="1"/>
      <c r="M191" s="1"/>
      <c r="N191" s="1"/>
      <c r="O191" s="1"/>
      <c r="P191" s="1"/>
      <c r="Q191" s="1"/>
      <c r="R191" s="1"/>
      <c r="S191" s="1"/>
      <c r="T191" s="1"/>
      <c r="U191" s="1"/>
      <c r="V191" s="168"/>
      <c r="W191" s="178"/>
    </row>
    <row r="192" spans="1:23" ht="12.75">
      <c r="A192" s="1"/>
      <c r="B192" s="2"/>
      <c r="C192" s="1"/>
      <c r="D192" s="1"/>
      <c r="E192" s="1"/>
      <c r="F192" s="1"/>
      <c r="G192" s="1"/>
      <c r="H192" s="1"/>
      <c r="I192" s="1"/>
      <c r="J192" s="1"/>
      <c r="K192" s="1"/>
      <c r="L192" s="1"/>
      <c r="M192" s="1"/>
      <c r="N192" s="1"/>
      <c r="O192" s="1"/>
      <c r="P192" s="1"/>
      <c r="Q192" s="1"/>
      <c r="R192" s="1"/>
      <c r="S192" s="1"/>
      <c r="T192" s="1"/>
      <c r="U192" s="1"/>
      <c r="V192" s="168"/>
      <c r="W192" s="178"/>
    </row>
    <row r="193" spans="1:23" ht="12.75">
      <c r="A193" s="1"/>
      <c r="B193" s="2"/>
      <c r="C193" s="1"/>
      <c r="D193" s="1"/>
      <c r="E193" s="1"/>
      <c r="F193" s="1"/>
      <c r="G193" s="1"/>
      <c r="H193" s="1"/>
      <c r="I193" s="1"/>
      <c r="J193" s="1"/>
      <c r="K193" s="1"/>
      <c r="L193" s="1"/>
      <c r="M193" s="1"/>
      <c r="N193" s="1"/>
      <c r="O193" s="1"/>
      <c r="P193" s="1"/>
      <c r="Q193" s="1"/>
      <c r="R193" s="1"/>
      <c r="S193" s="1"/>
      <c r="T193" s="1"/>
      <c r="U193" s="1"/>
      <c r="V193" s="168"/>
      <c r="W193" s="178"/>
    </row>
    <row r="194" spans="1:23" ht="12.75">
      <c r="A194" s="1"/>
      <c r="B194" s="2"/>
      <c r="C194" s="1"/>
      <c r="D194" s="1"/>
      <c r="E194" s="1"/>
      <c r="F194" s="1"/>
      <c r="G194" s="1"/>
      <c r="H194" s="1"/>
      <c r="I194" s="1"/>
      <c r="J194" s="1"/>
      <c r="K194" s="1"/>
      <c r="L194" s="1"/>
      <c r="M194" s="1"/>
      <c r="N194" s="1"/>
      <c r="O194" s="1"/>
      <c r="P194" s="1"/>
      <c r="Q194" s="1"/>
      <c r="R194" s="1"/>
      <c r="S194" s="1"/>
      <c r="T194" s="1"/>
      <c r="U194" s="1"/>
      <c r="V194" s="168"/>
      <c r="W194" s="178"/>
    </row>
    <row r="195" spans="1:23" ht="12.75">
      <c r="A195" s="1"/>
      <c r="B195" s="2"/>
      <c r="C195" s="1"/>
      <c r="D195" s="1"/>
      <c r="E195" s="1"/>
      <c r="F195" s="1"/>
      <c r="G195" s="1"/>
      <c r="H195" s="1"/>
      <c r="I195" s="1"/>
      <c r="J195" s="1"/>
      <c r="K195" s="1"/>
      <c r="L195" s="1"/>
      <c r="M195" s="1"/>
      <c r="N195" s="1"/>
      <c r="O195" s="1"/>
      <c r="P195" s="1"/>
      <c r="Q195" s="1"/>
      <c r="R195" s="1"/>
      <c r="S195" s="1"/>
      <c r="T195" s="1"/>
      <c r="U195" s="1"/>
      <c r="V195" s="168"/>
      <c r="W195" s="178"/>
    </row>
    <row r="196" spans="1:23" ht="12.75">
      <c r="A196" s="1"/>
      <c r="B196" s="2"/>
      <c r="C196" s="1"/>
      <c r="D196" s="1"/>
      <c r="E196" s="1"/>
      <c r="F196" s="1"/>
      <c r="G196" s="1"/>
      <c r="H196" s="1"/>
      <c r="I196" s="1"/>
      <c r="J196" s="1"/>
      <c r="K196" s="1"/>
      <c r="L196" s="1"/>
      <c r="M196" s="1"/>
      <c r="N196" s="1"/>
      <c r="O196" s="1"/>
      <c r="P196" s="1"/>
      <c r="Q196" s="1"/>
      <c r="R196" s="1"/>
      <c r="S196" s="1"/>
      <c r="T196" s="1"/>
      <c r="U196" s="1"/>
      <c r="V196" s="168"/>
      <c r="W196" s="178"/>
    </row>
    <row r="197" spans="1:23" ht="12.75">
      <c r="A197" s="1"/>
      <c r="B197" s="2"/>
      <c r="C197" s="1"/>
      <c r="D197" s="1"/>
      <c r="E197" s="1"/>
      <c r="F197" s="1"/>
      <c r="G197" s="1"/>
      <c r="H197" s="1"/>
      <c r="I197" s="1"/>
      <c r="J197" s="1"/>
      <c r="K197" s="1"/>
      <c r="L197" s="1"/>
      <c r="M197" s="1"/>
      <c r="N197" s="1"/>
      <c r="O197" s="1"/>
      <c r="P197" s="1"/>
      <c r="Q197" s="1"/>
      <c r="R197" s="1"/>
      <c r="S197" s="1"/>
      <c r="T197" s="1"/>
      <c r="U197" s="1"/>
      <c r="V197" s="168"/>
      <c r="W197" s="178"/>
    </row>
    <row r="198" spans="1:23" ht="12.75">
      <c r="A198" s="1"/>
      <c r="B198" s="2"/>
      <c r="C198" s="1"/>
      <c r="D198" s="1"/>
      <c r="E198" s="1"/>
      <c r="F198" s="1"/>
      <c r="G198" s="1"/>
      <c r="H198" s="1"/>
      <c r="I198" s="1"/>
      <c r="J198" s="1"/>
      <c r="K198" s="1"/>
      <c r="L198" s="1"/>
      <c r="M198" s="1"/>
      <c r="N198" s="1"/>
      <c r="O198" s="1"/>
      <c r="P198" s="1"/>
      <c r="Q198" s="1"/>
      <c r="R198" s="1"/>
      <c r="S198" s="1"/>
      <c r="T198" s="1"/>
      <c r="U198" s="1"/>
      <c r="V198" s="168"/>
      <c r="W198" s="178"/>
    </row>
    <row r="199" spans="1:23" ht="12.75">
      <c r="A199" s="1"/>
      <c r="B199" s="2"/>
      <c r="C199" s="1"/>
      <c r="D199" s="1"/>
      <c r="E199" s="1"/>
      <c r="F199" s="1"/>
      <c r="G199" s="1"/>
      <c r="H199" s="1"/>
      <c r="I199" s="1"/>
      <c r="J199" s="1"/>
      <c r="K199" s="1"/>
      <c r="L199" s="1"/>
      <c r="M199" s="1"/>
      <c r="N199" s="1"/>
      <c r="O199" s="1"/>
      <c r="P199" s="1"/>
      <c r="Q199" s="1"/>
      <c r="R199" s="1"/>
      <c r="S199" s="1"/>
      <c r="T199" s="1"/>
      <c r="U199" s="1"/>
      <c r="V199" s="168"/>
      <c r="W199" s="178"/>
    </row>
  </sheetData>
  <sheetProtection/>
  <protectedRanges>
    <protectedRange sqref="Q80 S80 Q82 S82 Q92 S92 S94 Q96 S96 Q99 S99 Q101 S101 Q103 S103 Q84 S84 Q86 S86" name="Plage13"/>
    <protectedRange sqref="C116:S124" name="Plage11"/>
    <protectedRange sqref="O9 S9 L11 O11 S11" name="Plage9"/>
    <protectedRange sqref="S7" name="Plage7"/>
    <protectedRange sqref="H7:I7" name="Plage5"/>
    <protectedRange sqref="D5:I5" name="Plage3"/>
    <protectedRange sqref="F3:M3" name="Plage1"/>
    <protectedRange sqref="Q3:S3" name="Plage2"/>
    <protectedRange sqref="M5:S5" name="Plage4"/>
    <protectedRange sqref="N7" name="Plage6"/>
    <protectedRange sqref="L9" name="Plage8"/>
    <protectedRange sqref="Q15 S15 Q17 S17 Q19 S19 Q23 S23 Q28:Q30 S28:S30 Q32 S32 Q34 S34 Q46 S46 Q48 S48 Q52 S52 Q57 S57 Q59 S59 Q61 S61 Q64 S64 Q66 S66 Q68 S68 Q70 S70 Q72 S72 Q36 S36 Q40 S40 Q42 S42" name="Plage10"/>
    <protectedRange sqref="Q74 S74" name="Plage12"/>
    <protectedRange sqref="N109 J106:O106 Q106:S106 N111 N113" name="Plage14"/>
    <protectedRange sqref="Q94" name="Plage13_1"/>
  </protectedRanges>
  <mergeCells count="21">
    <mergeCell ref="C116:S124"/>
    <mergeCell ref="C129:R129"/>
    <mergeCell ref="C14:S14"/>
    <mergeCell ref="B76:S76"/>
    <mergeCell ref="B77:S77"/>
    <mergeCell ref="J106:O106"/>
    <mergeCell ref="Q106:S106"/>
    <mergeCell ref="C115:S115"/>
    <mergeCell ref="H7:I7"/>
    <mergeCell ref="J9:K9"/>
    <mergeCell ref="M9:N9"/>
    <mergeCell ref="P9:Q9"/>
    <mergeCell ref="J11:K11"/>
    <mergeCell ref="M11:N11"/>
    <mergeCell ref="P11:Q11"/>
    <mergeCell ref="B1:S1"/>
    <mergeCell ref="B2:S2"/>
    <mergeCell ref="F3:M3"/>
    <mergeCell ref="Q3:S3"/>
    <mergeCell ref="D5:I5"/>
    <mergeCell ref="M5:S5"/>
  </mergeCells>
  <printOptions horizontalCentered="1"/>
  <pageMargins left="0.08" right="0.08" top="0.08" bottom="0.08" header="0.31" footer="0.31"/>
  <pageSetup fitToHeight="0" fitToWidth="1" horizontalDpi="600" verticalDpi="600" orientation="portrait" paperSize="9" r:id="rId2"/>
  <rowBreaks count="1" manualBreakCount="1">
    <brk id="74" max="19" man="1"/>
  </rowBreaks>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gferrier</dc:creator>
  <cp:keywords/>
  <dc:description/>
  <cp:lastModifiedBy>JUGE Vanessa</cp:lastModifiedBy>
  <cp:lastPrinted>2019-08-30T13:39:31Z</cp:lastPrinted>
  <dcterms:created xsi:type="dcterms:W3CDTF">2010-10-31T10:08:13Z</dcterms:created>
  <dcterms:modified xsi:type="dcterms:W3CDTF">2019-09-06T12:29:26Z</dcterms:modified>
  <cp:category/>
  <cp:version/>
  <cp:contentType/>
  <cp:contentStatus/>
</cp:coreProperties>
</file>